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X:\03 Zakázky 2023\63523081 Oprava mostů na trati Hrubá Voda - Domašov - VD\01_ZD\Díl 4 Soupis prací s výkazem výměr\"/>
    </mc:Choice>
  </mc:AlternateContent>
  <xr:revisionPtr revIDLastSave="0" documentId="13_ncr:1_{E34405C7-ADCE-4DEF-9E59-215CFC36F7F8}" xr6:coauthVersionLast="36" xr6:coauthVersionMax="36" xr10:uidLastSave="{00000000-0000-0000-0000-000000000000}"/>
  <bookViews>
    <workbookView xWindow="0" yWindow="0" windowWidth="28800" windowHeight="12270" xr2:uid="{00000000-000D-0000-FFFF-FFFF00000000}"/>
  </bookViews>
  <sheets>
    <sheet name="Rekapitulace stavby" sheetId="1" r:id="rId1"/>
    <sheet name="SO 01.1 - Most v km 20,90..." sheetId="2" r:id="rId2"/>
    <sheet name="SO 01.2 - Most v km 20,90..." sheetId="3" r:id="rId3"/>
    <sheet name="SO 01.3 - Most v km 20,90..." sheetId="4" r:id="rId4"/>
    <sheet name="VRN - Most v km 20,907 - ..." sheetId="5" r:id="rId5"/>
    <sheet name="SO 02.1 - Most v km 22,45..." sheetId="6" r:id="rId6"/>
    <sheet name="SO 02.2 - Most v km 22,45..." sheetId="7" r:id="rId7"/>
    <sheet name="VRN - Most v km 22,452 - ..." sheetId="8" r:id="rId8"/>
    <sheet name="Pokyny pro vyplnění" sheetId="9" r:id="rId9"/>
  </sheets>
  <definedNames>
    <definedName name="_xlnm._FilterDatabase" localSheetId="1" hidden="1">'SO 01.1 - Most v km 20,90...'!$C$99:$K$868</definedName>
    <definedName name="_xlnm._FilterDatabase" localSheetId="2" hidden="1">'SO 01.2 - Most v km 20,90...'!$C$90:$K$288</definedName>
    <definedName name="_xlnm._FilterDatabase" localSheetId="3" hidden="1">'SO 01.3 - Most v km 20,90...'!$C$90:$K$147</definedName>
    <definedName name="_xlnm._FilterDatabase" localSheetId="5" hidden="1">'SO 02.1 - Most v km 22,45...'!$C$98:$K$789</definedName>
    <definedName name="_xlnm._FilterDatabase" localSheetId="6" hidden="1">'SO 02.2 - Most v km 22,45...'!$C$90:$K$339</definedName>
    <definedName name="_xlnm._FilterDatabase" localSheetId="4" hidden="1">'VRN - Most v km 20,907 - ...'!$C$92:$K$240</definedName>
    <definedName name="_xlnm._FilterDatabase" localSheetId="7" hidden="1">'VRN - Most v km 22,452 - ...'!$C$91:$K$227</definedName>
    <definedName name="_xlnm.Print_Titles" localSheetId="0">'Rekapitulace stavby'!$52:$52</definedName>
    <definedName name="_xlnm.Print_Titles" localSheetId="1">'SO 01.1 - Most v km 20,90...'!$99:$99</definedName>
    <definedName name="_xlnm.Print_Titles" localSheetId="2">'SO 01.2 - Most v km 20,90...'!$90:$90</definedName>
    <definedName name="_xlnm.Print_Titles" localSheetId="3">'SO 01.3 - Most v km 20,90...'!$90:$90</definedName>
    <definedName name="_xlnm.Print_Titles" localSheetId="5">'SO 02.1 - Most v km 22,45...'!$98:$98</definedName>
    <definedName name="_xlnm.Print_Titles" localSheetId="6">'SO 02.2 - Most v km 22,45...'!$90:$90</definedName>
    <definedName name="_xlnm.Print_Titles" localSheetId="4">'VRN - Most v km 20,907 - ...'!$92:$92</definedName>
    <definedName name="_xlnm.Print_Titles" localSheetId="7">'VRN - Most v km 22,452 - ...'!$91:$91</definedName>
    <definedName name="_xlnm.Print_Area" localSheetId="8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stavby'!$C$42:$AQ$64</definedName>
    <definedName name="_xlnm.Print_Area" localSheetId="1">'SO 01.1 - Most v km 20,90...'!$C$4:$J$41,'SO 01.1 - Most v km 20,90...'!$C$47:$J$79,'SO 01.1 - Most v km 20,90...'!$C$85:$K$868</definedName>
    <definedName name="_xlnm.Print_Area" localSheetId="2">'SO 01.2 - Most v km 20,90...'!$C$4:$J$41,'SO 01.2 - Most v km 20,90...'!$C$47:$J$70,'SO 01.2 - Most v km 20,90...'!$C$76:$K$288</definedName>
    <definedName name="_xlnm.Print_Area" localSheetId="3">'SO 01.3 - Most v km 20,90...'!$C$4:$J$41,'SO 01.3 - Most v km 20,90...'!$C$47:$J$70,'SO 01.3 - Most v km 20,90...'!$C$76:$K$147</definedName>
    <definedName name="_xlnm.Print_Area" localSheetId="5">'SO 02.1 - Most v km 22,45...'!$C$4:$J$41,'SO 02.1 - Most v km 22,45...'!$C$47:$J$78,'SO 02.1 - Most v km 22,45...'!$C$84:$K$789</definedName>
    <definedName name="_xlnm.Print_Area" localSheetId="6">'SO 02.2 - Most v km 22,45...'!$C$4:$J$41,'SO 02.2 - Most v km 22,45...'!$C$47:$J$70,'SO 02.2 - Most v km 22,45...'!$C$76:$K$339</definedName>
    <definedName name="_xlnm.Print_Area" localSheetId="4">'VRN - Most v km 20,907 - ...'!$C$4:$J$41,'VRN - Most v km 20,907 - ...'!$C$47:$J$72,'VRN - Most v km 20,907 - ...'!$C$78:$K$240</definedName>
    <definedName name="_xlnm.Print_Area" localSheetId="7">'VRN - Most v km 22,452 - ...'!$C$4:$J$41,'VRN - Most v km 22,452 - ...'!$C$47:$J$71,'VRN - Most v km 22,452 - ...'!$C$77:$K$227</definedName>
  </definedNames>
  <calcPr calcId="191029"/>
</workbook>
</file>

<file path=xl/calcChain.xml><?xml version="1.0" encoding="utf-8"?>
<calcChain xmlns="http://schemas.openxmlformats.org/spreadsheetml/2006/main">
  <c r="J39" i="8" l="1"/>
  <c r="J38" i="8"/>
  <c r="AY63" i="1"/>
  <c r="J37" i="8"/>
  <c r="AX63" i="1"/>
  <c r="BI224" i="8"/>
  <c r="BH224" i="8"/>
  <c r="BG224" i="8"/>
  <c r="BF224" i="8"/>
  <c r="T224" i="8"/>
  <c r="R224" i="8"/>
  <c r="P224" i="8"/>
  <c r="BI221" i="8"/>
  <c r="BH221" i="8"/>
  <c r="BG221" i="8"/>
  <c r="BF221" i="8"/>
  <c r="T221" i="8"/>
  <c r="R221" i="8"/>
  <c r="P221" i="8"/>
  <c r="BI218" i="8"/>
  <c r="BH218" i="8"/>
  <c r="BG218" i="8"/>
  <c r="BF218" i="8"/>
  <c r="T218" i="8"/>
  <c r="R218" i="8"/>
  <c r="P218" i="8"/>
  <c r="BI215" i="8"/>
  <c r="BH215" i="8"/>
  <c r="BG215" i="8"/>
  <c r="BF215" i="8"/>
  <c r="T215" i="8"/>
  <c r="R215" i="8"/>
  <c r="P215" i="8"/>
  <c r="BI212" i="8"/>
  <c r="BH212" i="8"/>
  <c r="BG212" i="8"/>
  <c r="BF212" i="8"/>
  <c r="T212" i="8"/>
  <c r="R212" i="8"/>
  <c r="P212" i="8"/>
  <c r="BI209" i="8"/>
  <c r="BH209" i="8"/>
  <c r="BG209" i="8"/>
  <c r="BF209" i="8"/>
  <c r="T209" i="8"/>
  <c r="R209" i="8"/>
  <c r="P209" i="8"/>
  <c r="BI206" i="8"/>
  <c r="BH206" i="8"/>
  <c r="BG206" i="8"/>
  <c r="BF206" i="8"/>
  <c r="T206" i="8"/>
  <c r="R206" i="8"/>
  <c r="P206" i="8"/>
  <c r="BI202" i="8"/>
  <c r="BH202" i="8"/>
  <c r="BG202" i="8"/>
  <c r="BF202" i="8"/>
  <c r="T202" i="8"/>
  <c r="R202" i="8"/>
  <c r="P202" i="8"/>
  <c r="BI198" i="8"/>
  <c r="BH198" i="8"/>
  <c r="BG198" i="8"/>
  <c r="BF198" i="8"/>
  <c r="T198" i="8"/>
  <c r="R198" i="8"/>
  <c r="P198" i="8"/>
  <c r="BI195" i="8"/>
  <c r="BH195" i="8"/>
  <c r="BG195" i="8"/>
  <c r="BF195" i="8"/>
  <c r="T195" i="8"/>
  <c r="R195" i="8"/>
  <c r="P195" i="8"/>
  <c r="BI189" i="8"/>
  <c r="BH189" i="8"/>
  <c r="BG189" i="8"/>
  <c r="BF189" i="8"/>
  <c r="T189" i="8"/>
  <c r="R189" i="8"/>
  <c r="P189" i="8"/>
  <c r="BI183" i="8"/>
  <c r="BH183" i="8"/>
  <c r="BG183" i="8"/>
  <c r="BF183" i="8"/>
  <c r="T183" i="8"/>
  <c r="R183" i="8"/>
  <c r="P183" i="8"/>
  <c r="BI173" i="8"/>
  <c r="BH173" i="8"/>
  <c r="BG173" i="8"/>
  <c r="BF173" i="8"/>
  <c r="T173" i="8"/>
  <c r="R173" i="8"/>
  <c r="P173" i="8"/>
  <c r="BI170" i="8"/>
  <c r="BH170" i="8"/>
  <c r="BG170" i="8"/>
  <c r="BF170" i="8"/>
  <c r="T170" i="8"/>
  <c r="R170" i="8"/>
  <c r="P170" i="8"/>
  <c r="BI167" i="8"/>
  <c r="BH167" i="8"/>
  <c r="BG167" i="8"/>
  <c r="BF167" i="8"/>
  <c r="T167" i="8"/>
  <c r="R167" i="8"/>
  <c r="P167" i="8"/>
  <c r="BI163" i="8"/>
  <c r="BH163" i="8"/>
  <c r="BG163" i="8"/>
  <c r="BF163" i="8"/>
  <c r="T163" i="8"/>
  <c r="R163" i="8"/>
  <c r="P163" i="8"/>
  <c r="BI158" i="8"/>
  <c r="BH158" i="8"/>
  <c r="BG158" i="8"/>
  <c r="BF158" i="8"/>
  <c r="T158" i="8"/>
  <c r="R158" i="8"/>
  <c r="P158" i="8"/>
  <c r="BI153" i="8"/>
  <c r="BH153" i="8"/>
  <c r="BG153" i="8"/>
  <c r="BF153" i="8"/>
  <c r="T153" i="8"/>
  <c r="R153" i="8"/>
  <c r="P153" i="8"/>
  <c r="BI148" i="8"/>
  <c r="BH148" i="8"/>
  <c r="BG148" i="8"/>
  <c r="BF148" i="8"/>
  <c r="T148" i="8"/>
  <c r="R148" i="8"/>
  <c r="P148" i="8"/>
  <c r="BI142" i="8"/>
  <c r="BH142" i="8"/>
  <c r="BG142" i="8"/>
  <c r="BF142" i="8"/>
  <c r="T142" i="8"/>
  <c r="R142" i="8"/>
  <c r="P142" i="8"/>
  <c r="BI136" i="8"/>
  <c r="BH136" i="8"/>
  <c r="BG136" i="8"/>
  <c r="BF136" i="8"/>
  <c r="T136" i="8"/>
  <c r="R136" i="8"/>
  <c r="P136" i="8"/>
  <c r="BI133" i="8"/>
  <c r="BH133" i="8"/>
  <c r="BG133" i="8"/>
  <c r="BF133" i="8"/>
  <c r="T133" i="8"/>
  <c r="R133" i="8"/>
  <c r="P133" i="8"/>
  <c r="BI130" i="8"/>
  <c r="BH130" i="8"/>
  <c r="BG130" i="8"/>
  <c r="BF130" i="8"/>
  <c r="T130" i="8"/>
  <c r="R130" i="8"/>
  <c r="P130" i="8"/>
  <c r="BI127" i="8"/>
  <c r="BH127" i="8"/>
  <c r="BG127" i="8"/>
  <c r="BF127" i="8"/>
  <c r="T127" i="8"/>
  <c r="R127" i="8"/>
  <c r="P127" i="8"/>
  <c r="BI124" i="8"/>
  <c r="BH124" i="8"/>
  <c r="BG124" i="8"/>
  <c r="BF124" i="8"/>
  <c r="T124" i="8"/>
  <c r="R124" i="8"/>
  <c r="P124" i="8"/>
  <c r="BI120" i="8"/>
  <c r="BH120" i="8"/>
  <c r="BG120" i="8"/>
  <c r="BF120" i="8"/>
  <c r="T120" i="8"/>
  <c r="R120" i="8"/>
  <c r="P120" i="8"/>
  <c r="BI116" i="8"/>
  <c r="BH116" i="8"/>
  <c r="BG116" i="8"/>
  <c r="BF116" i="8"/>
  <c r="T116" i="8"/>
  <c r="R116" i="8"/>
  <c r="P116" i="8"/>
  <c r="BI112" i="8"/>
  <c r="BH112" i="8"/>
  <c r="BG112" i="8"/>
  <c r="BF112" i="8"/>
  <c r="T112" i="8"/>
  <c r="R112" i="8"/>
  <c r="P112" i="8"/>
  <c r="BI109" i="8"/>
  <c r="BH109" i="8"/>
  <c r="BG109" i="8"/>
  <c r="BF109" i="8"/>
  <c r="T109" i="8"/>
  <c r="R109" i="8"/>
  <c r="P109" i="8"/>
  <c r="BI105" i="8"/>
  <c r="BH105" i="8"/>
  <c r="BG105" i="8"/>
  <c r="BF105" i="8"/>
  <c r="T105" i="8"/>
  <c r="R105" i="8"/>
  <c r="P105" i="8"/>
  <c r="BI100" i="8"/>
  <c r="BH100" i="8"/>
  <c r="BG100" i="8"/>
  <c r="BF100" i="8"/>
  <c r="T100" i="8"/>
  <c r="R100" i="8"/>
  <c r="P100" i="8"/>
  <c r="BI94" i="8"/>
  <c r="BH94" i="8"/>
  <c r="BG94" i="8"/>
  <c r="BF94" i="8"/>
  <c r="T94" i="8"/>
  <c r="R94" i="8"/>
  <c r="P94" i="8"/>
  <c r="J89" i="8"/>
  <c r="J88" i="8"/>
  <c r="F88" i="8"/>
  <c r="F86" i="8"/>
  <c r="E84" i="8"/>
  <c r="J59" i="8"/>
  <c r="J58" i="8"/>
  <c r="F58" i="8"/>
  <c r="F56" i="8"/>
  <c r="E54" i="8"/>
  <c r="J20" i="8"/>
  <c r="E20" i="8"/>
  <c r="F59" i="8" s="1"/>
  <c r="J19" i="8"/>
  <c r="J14" i="8"/>
  <c r="J86" i="8" s="1"/>
  <c r="E7" i="8"/>
  <c r="E50" i="8" s="1"/>
  <c r="J39" i="7"/>
  <c r="J38" i="7"/>
  <c r="AY62" i="1"/>
  <c r="J37" i="7"/>
  <c r="AX62" i="1" s="1"/>
  <c r="BI333" i="7"/>
  <c r="BH333" i="7"/>
  <c r="BG333" i="7"/>
  <c r="BF333" i="7"/>
  <c r="T333" i="7"/>
  <c r="T332" i="7" s="1"/>
  <c r="R333" i="7"/>
  <c r="R332" i="7"/>
  <c r="P333" i="7"/>
  <c r="P332" i="7"/>
  <c r="BI328" i="7"/>
  <c r="BH328" i="7"/>
  <c r="BG328" i="7"/>
  <c r="BF328" i="7"/>
  <c r="T328" i="7"/>
  <c r="R328" i="7"/>
  <c r="P328" i="7"/>
  <c r="BI324" i="7"/>
  <c r="BH324" i="7"/>
  <c r="BG324" i="7"/>
  <c r="BF324" i="7"/>
  <c r="T324" i="7"/>
  <c r="R324" i="7"/>
  <c r="P324" i="7"/>
  <c r="BI316" i="7"/>
  <c r="BH316" i="7"/>
  <c r="BG316" i="7"/>
  <c r="BF316" i="7"/>
  <c r="T316" i="7"/>
  <c r="R316" i="7"/>
  <c r="P316" i="7"/>
  <c r="BI310" i="7"/>
  <c r="BH310" i="7"/>
  <c r="BG310" i="7"/>
  <c r="BF310" i="7"/>
  <c r="T310" i="7"/>
  <c r="R310" i="7"/>
  <c r="P310" i="7"/>
  <c r="BI304" i="7"/>
  <c r="BH304" i="7"/>
  <c r="BG304" i="7"/>
  <c r="BF304" i="7"/>
  <c r="T304" i="7"/>
  <c r="R304" i="7"/>
  <c r="P304" i="7"/>
  <c r="BI297" i="7"/>
  <c r="BH297" i="7"/>
  <c r="BG297" i="7"/>
  <c r="BF297" i="7"/>
  <c r="T297" i="7"/>
  <c r="R297" i="7"/>
  <c r="P297" i="7"/>
  <c r="BI293" i="7"/>
  <c r="BH293" i="7"/>
  <c r="BG293" i="7"/>
  <c r="BF293" i="7"/>
  <c r="T293" i="7"/>
  <c r="R293" i="7"/>
  <c r="P293" i="7"/>
  <c r="BI289" i="7"/>
  <c r="BH289" i="7"/>
  <c r="BG289" i="7"/>
  <c r="BF289" i="7"/>
  <c r="T289" i="7"/>
  <c r="R289" i="7"/>
  <c r="P289" i="7"/>
  <c r="BI283" i="7"/>
  <c r="BH283" i="7"/>
  <c r="BG283" i="7"/>
  <c r="BF283" i="7"/>
  <c r="T283" i="7"/>
  <c r="R283" i="7"/>
  <c r="P283" i="7"/>
  <c r="BI279" i="7"/>
  <c r="BH279" i="7"/>
  <c r="BG279" i="7"/>
  <c r="BF279" i="7"/>
  <c r="T279" i="7"/>
  <c r="R279" i="7"/>
  <c r="P279" i="7"/>
  <c r="BI275" i="7"/>
  <c r="BH275" i="7"/>
  <c r="BG275" i="7"/>
  <c r="BF275" i="7"/>
  <c r="T275" i="7"/>
  <c r="R275" i="7"/>
  <c r="P275" i="7"/>
  <c r="BI269" i="7"/>
  <c r="BH269" i="7"/>
  <c r="BG269" i="7"/>
  <c r="BF269" i="7"/>
  <c r="T269" i="7"/>
  <c r="R269" i="7"/>
  <c r="P269" i="7"/>
  <c r="BI262" i="7"/>
  <c r="BH262" i="7"/>
  <c r="BG262" i="7"/>
  <c r="BF262" i="7"/>
  <c r="T262" i="7"/>
  <c r="R262" i="7"/>
  <c r="P262" i="7"/>
  <c r="BI257" i="7"/>
  <c r="BH257" i="7"/>
  <c r="BG257" i="7"/>
  <c r="BF257" i="7"/>
  <c r="T257" i="7"/>
  <c r="R257" i="7"/>
  <c r="P257" i="7"/>
  <c r="BI252" i="7"/>
  <c r="BH252" i="7"/>
  <c r="BG252" i="7"/>
  <c r="BF252" i="7"/>
  <c r="T252" i="7"/>
  <c r="R252" i="7"/>
  <c r="P252" i="7"/>
  <c r="BI248" i="7"/>
  <c r="BH248" i="7"/>
  <c r="BG248" i="7"/>
  <c r="BF248" i="7"/>
  <c r="T248" i="7"/>
  <c r="R248" i="7"/>
  <c r="P248" i="7"/>
  <c r="BI244" i="7"/>
  <c r="BH244" i="7"/>
  <c r="BG244" i="7"/>
  <c r="BF244" i="7"/>
  <c r="T244" i="7"/>
  <c r="R244" i="7"/>
  <c r="P244" i="7"/>
  <c r="BI240" i="7"/>
  <c r="BH240" i="7"/>
  <c r="BG240" i="7"/>
  <c r="BF240" i="7"/>
  <c r="T240" i="7"/>
  <c r="R240" i="7"/>
  <c r="P240" i="7"/>
  <c r="BI236" i="7"/>
  <c r="BH236" i="7"/>
  <c r="BG236" i="7"/>
  <c r="BF236" i="7"/>
  <c r="T236" i="7"/>
  <c r="R236" i="7"/>
  <c r="P236" i="7"/>
  <c r="BI232" i="7"/>
  <c r="BH232" i="7"/>
  <c r="BG232" i="7"/>
  <c r="BF232" i="7"/>
  <c r="T232" i="7"/>
  <c r="R232" i="7"/>
  <c r="P232" i="7"/>
  <c r="BI228" i="7"/>
  <c r="BH228" i="7"/>
  <c r="BG228" i="7"/>
  <c r="BF228" i="7"/>
  <c r="T228" i="7"/>
  <c r="R228" i="7"/>
  <c r="P228" i="7"/>
  <c r="BI224" i="7"/>
  <c r="BH224" i="7"/>
  <c r="BG224" i="7"/>
  <c r="BF224" i="7"/>
  <c r="T224" i="7"/>
  <c r="R224" i="7"/>
  <c r="P224" i="7"/>
  <c r="BI217" i="7"/>
  <c r="BH217" i="7"/>
  <c r="BG217" i="7"/>
  <c r="BF217" i="7"/>
  <c r="T217" i="7"/>
  <c r="R217" i="7"/>
  <c r="P217" i="7"/>
  <c r="BI211" i="7"/>
  <c r="BH211" i="7"/>
  <c r="BG211" i="7"/>
  <c r="BF211" i="7"/>
  <c r="T211" i="7"/>
  <c r="R211" i="7"/>
  <c r="P211" i="7"/>
  <c r="BI205" i="7"/>
  <c r="BH205" i="7"/>
  <c r="BG205" i="7"/>
  <c r="BF205" i="7"/>
  <c r="T205" i="7"/>
  <c r="R205" i="7"/>
  <c r="P205" i="7"/>
  <c r="BI201" i="7"/>
  <c r="BH201" i="7"/>
  <c r="BG201" i="7"/>
  <c r="BF201" i="7"/>
  <c r="T201" i="7"/>
  <c r="R201" i="7"/>
  <c r="P201" i="7"/>
  <c r="BI197" i="7"/>
  <c r="BH197" i="7"/>
  <c r="BG197" i="7"/>
  <c r="BF197" i="7"/>
  <c r="T197" i="7"/>
  <c r="R197" i="7"/>
  <c r="P197" i="7"/>
  <c r="BI193" i="7"/>
  <c r="BH193" i="7"/>
  <c r="BG193" i="7"/>
  <c r="BF193" i="7"/>
  <c r="T193" i="7"/>
  <c r="R193" i="7"/>
  <c r="P193" i="7"/>
  <c r="BI189" i="7"/>
  <c r="BH189" i="7"/>
  <c r="BG189" i="7"/>
  <c r="BF189" i="7"/>
  <c r="T189" i="7"/>
  <c r="R189" i="7"/>
  <c r="P189" i="7"/>
  <c r="BI186" i="7"/>
  <c r="BH186" i="7"/>
  <c r="BG186" i="7"/>
  <c r="BF186" i="7"/>
  <c r="T186" i="7"/>
  <c r="R186" i="7"/>
  <c r="P186" i="7"/>
  <c r="BI179" i="7"/>
  <c r="BH179" i="7"/>
  <c r="BG179" i="7"/>
  <c r="BF179" i="7"/>
  <c r="T179" i="7"/>
  <c r="R179" i="7"/>
  <c r="P179" i="7"/>
  <c r="BI173" i="7"/>
  <c r="BH173" i="7"/>
  <c r="BG173" i="7"/>
  <c r="BF173" i="7"/>
  <c r="T173" i="7"/>
  <c r="R173" i="7"/>
  <c r="P173" i="7"/>
  <c r="BI158" i="7"/>
  <c r="BH158" i="7"/>
  <c r="BG158" i="7"/>
  <c r="BF158" i="7"/>
  <c r="T158" i="7"/>
  <c r="R158" i="7"/>
  <c r="P158" i="7"/>
  <c r="BI154" i="7"/>
  <c r="BH154" i="7"/>
  <c r="BG154" i="7"/>
  <c r="BF154" i="7"/>
  <c r="T154" i="7"/>
  <c r="R154" i="7"/>
  <c r="P154" i="7"/>
  <c r="BI151" i="7"/>
  <c r="BH151" i="7"/>
  <c r="BG151" i="7"/>
  <c r="BF151" i="7"/>
  <c r="T151" i="7"/>
  <c r="R151" i="7"/>
  <c r="P151" i="7"/>
  <c r="BI146" i="7"/>
  <c r="BH146" i="7"/>
  <c r="BG146" i="7"/>
  <c r="BF146" i="7"/>
  <c r="T146" i="7"/>
  <c r="R146" i="7"/>
  <c r="P146" i="7"/>
  <c r="BI142" i="7"/>
  <c r="BH142" i="7"/>
  <c r="BG142" i="7"/>
  <c r="BF142" i="7"/>
  <c r="T142" i="7"/>
  <c r="R142" i="7"/>
  <c r="P142" i="7"/>
  <c r="BI137" i="7"/>
  <c r="BH137" i="7"/>
  <c r="BG137" i="7"/>
  <c r="BF137" i="7"/>
  <c r="T137" i="7"/>
  <c r="R137" i="7"/>
  <c r="P137" i="7"/>
  <c r="BI132" i="7"/>
  <c r="BH132" i="7"/>
  <c r="BG132" i="7"/>
  <c r="BF132" i="7"/>
  <c r="T132" i="7"/>
  <c r="R132" i="7"/>
  <c r="P132" i="7"/>
  <c r="BI128" i="7"/>
  <c r="BH128" i="7"/>
  <c r="BG128" i="7"/>
  <c r="BF128" i="7"/>
  <c r="T128" i="7"/>
  <c r="R128" i="7"/>
  <c r="P128" i="7"/>
  <c r="BI123" i="7"/>
  <c r="BH123" i="7"/>
  <c r="BG123" i="7"/>
  <c r="BF123" i="7"/>
  <c r="T123" i="7"/>
  <c r="R123" i="7"/>
  <c r="P123" i="7"/>
  <c r="BI118" i="7"/>
  <c r="BH118" i="7"/>
  <c r="BG118" i="7"/>
  <c r="BF118" i="7"/>
  <c r="T118" i="7"/>
  <c r="R118" i="7"/>
  <c r="P118" i="7"/>
  <c r="BI109" i="7"/>
  <c r="BH109" i="7"/>
  <c r="BG109" i="7"/>
  <c r="BF109" i="7"/>
  <c r="T109" i="7"/>
  <c r="R109" i="7"/>
  <c r="P109" i="7"/>
  <c r="BI105" i="7"/>
  <c r="BH105" i="7"/>
  <c r="BG105" i="7"/>
  <c r="BF105" i="7"/>
  <c r="T105" i="7"/>
  <c r="R105" i="7"/>
  <c r="P105" i="7"/>
  <c r="BI98" i="7"/>
  <c r="BH98" i="7"/>
  <c r="BG98" i="7"/>
  <c r="BF98" i="7"/>
  <c r="T98" i="7"/>
  <c r="R98" i="7"/>
  <c r="P98" i="7"/>
  <c r="BI94" i="7"/>
  <c r="BH94" i="7"/>
  <c r="BG94" i="7"/>
  <c r="BF94" i="7"/>
  <c r="T94" i="7"/>
  <c r="R94" i="7"/>
  <c r="P94" i="7"/>
  <c r="J88" i="7"/>
  <c r="J87" i="7"/>
  <c r="F87" i="7"/>
  <c r="F85" i="7"/>
  <c r="E83" i="7"/>
  <c r="J59" i="7"/>
  <c r="J58" i="7"/>
  <c r="F58" i="7"/>
  <c r="F56" i="7"/>
  <c r="E54" i="7"/>
  <c r="J20" i="7"/>
  <c r="E20" i="7"/>
  <c r="F88" i="7" s="1"/>
  <c r="J19" i="7"/>
  <c r="J14" i="7"/>
  <c r="J85" i="7" s="1"/>
  <c r="E7" i="7"/>
  <c r="E79" i="7" s="1"/>
  <c r="J39" i="6"/>
  <c r="J38" i="6"/>
  <c r="AY61" i="1" s="1"/>
  <c r="J37" i="6"/>
  <c r="AX61" i="1" s="1"/>
  <c r="BI788" i="6"/>
  <c r="BH788" i="6"/>
  <c r="BG788" i="6"/>
  <c r="BF788" i="6"/>
  <c r="T788" i="6"/>
  <c r="R788" i="6"/>
  <c r="P788" i="6"/>
  <c r="BI781" i="6"/>
  <c r="BH781" i="6"/>
  <c r="BG781" i="6"/>
  <c r="BF781" i="6"/>
  <c r="T781" i="6"/>
  <c r="R781" i="6"/>
  <c r="P781" i="6"/>
  <c r="BI775" i="6"/>
  <c r="BH775" i="6"/>
  <c r="BG775" i="6"/>
  <c r="BF775" i="6"/>
  <c r="T775" i="6"/>
  <c r="R775" i="6"/>
  <c r="P775" i="6"/>
  <c r="BI769" i="6"/>
  <c r="BH769" i="6"/>
  <c r="BG769" i="6"/>
  <c r="BF769" i="6"/>
  <c r="T769" i="6"/>
  <c r="R769" i="6"/>
  <c r="P769" i="6"/>
  <c r="BI763" i="6"/>
  <c r="BH763" i="6"/>
  <c r="BG763" i="6"/>
  <c r="BF763" i="6"/>
  <c r="T763" i="6"/>
  <c r="R763" i="6"/>
  <c r="P763" i="6"/>
  <c r="BI758" i="6"/>
  <c r="BH758" i="6"/>
  <c r="BG758" i="6"/>
  <c r="BF758" i="6"/>
  <c r="T758" i="6"/>
  <c r="R758" i="6"/>
  <c r="P758" i="6"/>
  <c r="BI754" i="6"/>
  <c r="BH754" i="6"/>
  <c r="BG754" i="6"/>
  <c r="BF754" i="6"/>
  <c r="T754" i="6"/>
  <c r="R754" i="6"/>
  <c r="P754" i="6"/>
  <c r="BI750" i="6"/>
  <c r="BH750" i="6"/>
  <c r="BG750" i="6"/>
  <c r="BF750" i="6"/>
  <c r="T750" i="6"/>
  <c r="R750" i="6"/>
  <c r="P750" i="6"/>
  <c r="BI744" i="6"/>
  <c r="BH744" i="6"/>
  <c r="BG744" i="6"/>
  <c r="BF744" i="6"/>
  <c r="T744" i="6"/>
  <c r="R744" i="6"/>
  <c r="P744" i="6"/>
  <c r="BI740" i="6"/>
  <c r="BH740" i="6"/>
  <c r="BG740" i="6"/>
  <c r="BF740" i="6"/>
  <c r="T740" i="6"/>
  <c r="R740" i="6"/>
  <c r="P740" i="6"/>
  <c r="BI736" i="6"/>
  <c r="BH736" i="6"/>
  <c r="BG736" i="6"/>
  <c r="BF736" i="6"/>
  <c r="T736" i="6"/>
  <c r="R736" i="6"/>
  <c r="P736" i="6"/>
  <c r="BI724" i="6"/>
  <c r="BH724" i="6"/>
  <c r="BG724" i="6"/>
  <c r="BF724" i="6"/>
  <c r="T724" i="6"/>
  <c r="R724" i="6"/>
  <c r="P724" i="6"/>
  <c r="BI720" i="6"/>
  <c r="BH720" i="6"/>
  <c r="BG720" i="6"/>
  <c r="BF720" i="6"/>
  <c r="T720" i="6"/>
  <c r="R720" i="6"/>
  <c r="P720" i="6"/>
  <c r="BI708" i="6"/>
  <c r="BH708" i="6"/>
  <c r="BG708" i="6"/>
  <c r="BF708" i="6"/>
  <c r="T708" i="6"/>
  <c r="R708" i="6"/>
  <c r="P708" i="6"/>
  <c r="BI702" i="6"/>
  <c r="BH702" i="6"/>
  <c r="BG702" i="6"/>
  <c r="BF702" i="6"/>
  <c r="T702" i="6"/>
  <c r="T701" i="6"/>
  <c r="R702" i="6"/>
  <c r="R701" i="6" s="1"/>
  <c r="P702" i="6"/>
  <c r="P701" i="6" s="1"/>
  <c r="BI700" i="6"/>
  <c r="BH700" i="6"/>
  <c r="BG700" i="6"/>
  <c r="BF700" i="6"/>
  <c r="T700" i="6"/>
  <c r="R700" i="6"/>
  <c r="P700" i="6"/>
  <c r="BI697" i="6"/>
  <c r="BH697" i="6"/>
  <c r="BG697" i="6"/>
  <c r="BF697" i="6"/>
  <c r="T697" i="6"/>
  <c r="R697" i="6"/>
  <c r="P697" i="6"/>
  <c r="BI694" i="6"/>
  <c r="BH694" i="6"/>
  <c r="BG694" i="6"/>
  <c r="BF694" i="6"/>
  <c r="T694" i="6"/>
  <c r="R694" i="6"/>
  <c r="P694" i="6"/>
  <c r="BI686" i="6"/>
  <c r="BH686" i="6"/>
  <c r="BG686" i="6"/>
  <c r="BF686" i="6"/>
  <c r="T686" i="6"/>
  <c r="R686" i="6"/>
  <c r="P686" i="6"/>
  <c r="BI681" i="6"/>
  <c r="BH681" i="6"/>
  <c r="BG681" i="6"/>
  <c r="BF681" i="6"/>
  <c r="T681" i="6"/>
  <c r="R681" i="6"/>
  <c r="P681" i="6"/>
  <c r="BI676" i="6"/>
  <c r="BH676" i="6"/>
  <c r="BG676" i="6"/>
  <c r="BF676" i="6"/>
  <c r="T676" i="6"/>
  <c r="R676" i="6"/>
  <c r="P676" i="6"/>
  <c r="BI670" i="6"/>
  <c r="BH670" i="6"/>
  <c r="BG670" i="6"/>
  <c r="BF670" i="6"/>
  <c r="T670" i="6"/>
  <c r="R670" i="6"/>
  <c r="P670" i="6"/>
  <c r="BI667" i="6"/>
  <c r="BH667" i="6"/>
  <c r="BG667" i="6"/>
  <c r="BF667" i="6"/>
  <c r="T667" i="6"/>
  <c r="R667" i="6"/>
  <c r="P667" i="6"/>
  <c r="BI662" i="6"/>
  <c r="BH662" i="6"/>
  <c r="BG662" i="6"/>
  <c r="BF662" i="6"/>
  <c r="T662" i="6"/>
  <c r="R662" i="6"/>
  <c r="P662" i="6"/>
  <c r="BI659" i="6"/>
  <c r="BH659" i="6"/>
  <c r="BG659" i="6"/>
  <c r="BF659" i="6"/>
  <c r="T659" i="6"/>
  <c r="R659" i="6"/>
  <c r="P659" i="6"/>
  <c r="BI651" i="6"/>
  <c r="BH651" i="6"/>
  <c r="BG651" i="6"/>
  <c r="BF651" i="6"/>
  <c r="T651" i="6"/>
  <c r="R651" i="6"/>
  <c r="P651" i="6"/>
  <c r="BI646" i="6"/>
  <c r="BH646" i="6"/>
  <c r="BG646" i="6"/>
  <c r="BF646" i="6"/>
  <c r="T646" i="6"/>
  <c r="R646" i="6"/>
  <c r="P646" i="6"/>
  <c r="BI643" i="6"/>
  <c r="BH643" i="6"/>
  <c r="BG643" i="6"/>
  <c r="BF643" i="6"/>
  <c r="T643" i="6"/>
  <c r="R643" i="6"/>
  <c r="P643" i="6"/>
  <c r="BI635" i="6"/>
  <c r="BH635" i="6"/>
  <c r="BG635" i="6"/>
  <c r="BF635" i="6"/>
  <c r="T635" i="6"/>
  <c r="R635" i="6"/>
  <c r="P635" i="6"/>
  <c r="BI630" i="6"/>
  <c r="BH630" i="6"/>
  <c r="BG630" i="6"/>
  <c r="BF630" i="6"/>
  <c r="T630" i="6"/>
  <c r="R630" i="6"/>
  <c r="P630" i="6"/>
  <c r="BI626" i="6"/>
  <c r="BH626" i="6"/>
  <c r="BG626" i="6"/>
  <c r="BF626" i="6"/>
  <c r="T626" i="6"/>
  <c r="T625" i="6"/>
  <c r="R626" i="6"/>
  <c r="R625" i="6" s="1"/>
  <c r="P626" i="6"/>
  <c r="P625" i="6" s="1"/>
  <c r="BI621" i="6"/>
  <c r="BH621" i="6"/>
  <c r="BG621" i="6"/>
  <c r="BF621" i="6"/>
  <c r="T621" i="6"/>
  <c r="R621" i="6"/>
  <c r="P621" i="6"/>
  <c r="BI617" i="6"/>
  <c r="BH617" i="6"/>
  <c r="BG617" i="6"/>
  <c r="BF617" i="6"/>
  <c r="T617" i="6"/>
  <c r="R617" i="6"/>
  <c r="P617" i="6"/>
  <c r="BI613" i="6"/>
  <c r="BH613" i="6"/>
  <c r="BG613" i="6"/>
  <c r="BF613" i="6"/>
  <c r="T613" i="6"/>
  <c r="R613" i="6"/>
  <c r="P613" i="6"/>
  <c r="BI609" i="6"/>
  <c r="BH609" i="6"/>
  <c r="BG609" i="6"/>
  <c r="BF609" i="6"/>
  <c r="T609" i="6"/>
  <c r="R609" i="6"/>
  <c r="P609" i="6"/>
  <c r="BI605" i="6"/>
  <c r="BH605" i="6"/>
  <c r="BG605" i="6"/>
  <c r="BF605" i="6"/>
  <c r="T605" i="6"/>
  <c r="R605" i="6"/>
  <c r="P605" i="6"/>
  <c r="BI603" i="6"/>
  <c r="BH603" i="6"/>
  <c r="BG603" i="6"/>
  <c r="BF603" i="6"/>
  <c r="T603" i="6"/>
  <c r="R603" i="6"/>
  <c r="P603" i="6"/>
  <c r="BI593" i="6"/>
  <c r="BH593" i="6"/>
  <c r="BG593" i="6"/>
  <c r="BF593" i="6"/>
  <c r="T593" i="6"/>
  <c r="R593" i="6"/>
  <c r="P593" i="6"/>
  <c r="BI582" i="6"/>
  <c r="BH582" i="6"/>
  <c r="BG582" i="6"/>
  <c r="BF582" i="6"/>
  <c r="T582" i="6"/>
  <c r="R582" i="6"/>
  <c r="P582" i="6"/>
  <c r="BI571" i="6"/>
  <c r="BH571" i="6"/>
  <c r="BG571" i="6"/>
  <c r="BF571" i="6"/>
  <c r="T571" i="6"/>
  <c r="R571" i="6"/>
  <c r="P571" i="6"/>
  <c r="BI565" i="6"/>
  <c r="BH565" i="6"/>
  <c r="BG565" i="6"/>
  <c r="BF565" i="6"/>
  <c r="T565" i="6"/>
  <c r="R565" i="6"/>
  <c r="P565" i="6"/>
  <c r="BI554" i="6"/>
  <c r="BH554" i="6"/>
  <c r="BG554" i="6"/>
  <c r="BF554" i="6"/>
  <c r="T554" i="6"/>
  <c r="R554" i="6"/>
  <c r="P554" i="6"/>
  <c r="BI551" i="6"/>
  <c r="BH551" i="6"/>
  <c r="BG551" i="6"/>
  <c r="BF551" i="6"/>
  <c r="T551" i="6"/>
  <c r="R551" i="6"/>
  <c r="P551" i="6"/>
  <c r="BI546" i="6"/>
  <c r="BH546" i="6"/>
  <c r="BG546" i="6"/>
  <c r="BF546" i="6"/>
  <c r="T546" i="6"/>
  <c r="R546" i="6"/>
  <c r="P546" i="6"/>
  <c r="BI534" i="6"/>
  <c r="BH534" i="6"/>
  <c r="BG534" i="6"/>
  <c r="BF534" i="6"/>
  <c r="T534" i="6"/>
  <c r="R534" i="6"/>
  <c r="P534" i="6"/>
  <c r="BI528" i="6"/>
  <c r="BH528" i="6"/>
  <c r="BG528" i="6"/>
  <c r="BF528" i="6"/>
  <c r="T528" i="6"/>
  <c r="R528" i="6"/>
  <c r="P528" i="6"/>
  <c r="BI522" i="6"/>
  <c r="BH522" i="6"/>
  <c r="BG522" i="6"/>
  <c r="BF522" i="6"/>
  <c r="T522" i="6"/>
  <c r="R522" i="6"/>
  <c r="P522" i="6"/>
  <c r="BI517" i="6"/>
  <c r="BH517" i="6"/>
  <c r="BG517" i="6"/>
  <c r="BF517" i="6"/>
  <c r="T517" i="6"/>
  <c r="R517" i="6"/>
  <c r="P517" i="6"/>
  <c r="BI513" i="6"/>
  <c r="BH513" i="6"/>
  <c r="BG513" i="6"/>
  <c r="BF513" i="6"/>
  <c r="T513" i="6"/>
  <c r="R513" i="6"/>
  <c r="P513" i="6"/>
  <c r="BI508" i="6"/>
  <c r="BH508" i="6"/>
  <c r="BG508" i="6"/>
  <c r="BF508" i="6"/>
  <c r="T508" i="6"/>
  <c r="R508" i="6"/>
  <c r="P508" i="6"/>
  <c r="BI504" i="6"/>
  <c r="BH504" i="6"/>
  <c r="BG504" i="6"/>
  <c r="BF504" i="6"/>
  <c r="T504" i="6"/>
  <c r="R504" i="6"/>
  <c r="P504" i="6"/>
  <c r="BI499" i="6"/>
  <c r="BH499" i="6"/>
  <c r="BG499" i="6"/>
  <c r="BF499" i="6"/>
  <c r="T499" i="6"/>
  <c r="R499" i="6"/>
  <c r="P499" i="6"/>
  <c r="BI494" i="6"/>
  <c r="BH494" i="6"/>
  <c r="BG494" i="6"/>
  <c r="BF494" i="6"/>
  <c r="T494" i="6"/>
  <c r="R494" i="6"/>
  <c r="P494" i="6"/>
  <c r="BI492" i="6"/>
  <c r="BH492" i="6"/>
  <c r="BG492" i="6"/>
  <c r="BF492" i="6"/>
  <c r="T492" i="6"/>
  <c r="R492" i="6"/>
  <c r="P492" i="6"/>
  <c r="BI488" i="6"/>
  <c r="BH488" i="6"/>
  <c r="BG488" i="6"/>
  <c r="BF488" i="6"/>
  <c r="T488" i="6"/>
  <c r="R488" i="6"/>
  <c r="P488" i="6"/>
  <c r="BI483" i="6"/>
  <c r="BH483" i="6"/>
  <c r="BG483" i="6"/>
  <c r="BF483" i="6"/>
  <c r="T483" i="6"/>
  <c r="R483" i="6"/>
  <c r="P483" i="6"/>
  <c r="BI479" i="6"/>
  <c r="BH479" i="6"/>
  <c r="BG479" i="6"/>
  <c r="BF479" i="6"/>
  <c r="T479" i="6"/>
  <c r="R479" i="6"/>
  <c r="P479" i="6"/>
  <c r="BI473" i="6"/>
  <c r="BH473" i="6"/>
  <c r="BG473" i="6"/>
  <c r="BF473" i="6"/>
  <c r="T473" i="6"/>
  <c r="R473" i="6"/>
  <c r="P473" i="6"/>
  <c r="BI469" i="6"/>
  <c r="BH469" i="6"/>
  <c r="BG469" i="6"/>
  <c r="BF469" i="6"/>
  <c r="T469" i="6"/>
  <c r="R469" i="6"/>
  <c r="P469" i="6"/>
  <c r="BI465" i="6"/>
  <c r="BH465" i="6"/>
  <c r="BG465" i="6"/>
  <c r="BF465" i="6"/>
  <c r="T465" i="6"/>
  <c r="R465" i="6"/>
  <c r="P465" i="6"/>
  <c r="BI461" i="6"/>
  <c r="BH461" i="6"/>
  <c r="BG461" i="6"/>
  <c r="BF461" i="6"/>
  <c r="T461" i="6"/>
  <c r="R461" i="6"/>
  <c r="P461" i="6"/>
  <c r="BI455" i="6"/>
  <c r="BH455" i="6"/>
  <c r="BG455" i="6"/>
  <c r="BF455" i="6"/>
  <c r="T455" i="6"/>
  <c r="R455" i="6"/>
  <c r="P455" i="6"/>
  <c r="BI450" i="6"/>
  <c r="BH450" i="6"/>
  <c r="BG450" i="6"/>
  <c r="BF450" i="6"/>
  <c r="T450" i="6"/>
  <c r="R450" i="6"/>
  <c r="P450" i="6"/>
  <c r="BI444" i="6"/>
  <c r="BH444" i="6"/>
  <c r="BG444" i="6"/>
  <c r="BF444" i="6"/>
  <c r="T444" i="6"/>
  <c r="R444" i="6"/>
  <c r="P444" i="6"/>
  <c r="BI439" i="6"/>
  <c r="BH439" i="6"/>
  <c r="BG439" i="6"/>
  <c r="BF439" i="6"/>
  <c r="T439" i="6"/>
  <c r="R439" i="6"/>
  <c r="P439" i="6"/>
  <c r="BI434" i="6"/>
  <c r="BH434" i="6"/>
  <c r="BG434" i="6"/>
  <c r="BF434" i="6"/>
  <c r="T434" i="6"/>
  <c r="R434" i="6"/>
  <c r="P434" i="6"/>
  <c r="BI429" i="6"/>
  <c r="BH429" i="6"/>
  <c r="BG429" i="6"/>
  <c r="BF429" i="6"/>
  <c r="T429" i="6"/>
  <c r="R429" i="6"/>
  <c r="P429" i="6"/>
  <c r="BI424" i="6"/>
  <c r="BH424" i="6"/>
  <c r="BG424" i="6"/>
  <c r="BF424" i="6"/>
  <c r="T424" i="6"/>
  <c r="R424" i="6"/>
  <c r="P424" i="6"/>
  <c r="BI419" i="6"/>
  <c r="BH419" i="6"/>
  <c r="BG419" i="6"/>
  <c r="BF419" i="6"/>
  <c r="T419" i="6"/>
  <c r="R419" i="6"/>
  <c r="P419" i="6"/>
  <c r="BI414" i="6"/>
  <c r="BH414" i="6"/>
  <c r="BG414" i="6"/>
  <c r="BF414" i="6"/>
  <c r="T414" i="6"/>
  <c r="R414" i="6"/>
  <c r="P414" i="6"/>
  <c r="BI401" i="6"/>
  <c r="BH401" i="6"/>
  <c r="BG401" i="6"/>
  <c r="BF401" i="6"/>
  <c r="T401" i="6"/>
  <c r="R401" i="6"/>
  <c r="P401" i="6"/>
  <c r="BI388" i="6"/>
  <c r="BH388" i="6"/>
  <c r="BG388" i="6"/>
  <c r="BF388" i="6"/>
  <c r="T388" i="6"/>
  <c r="R388" i="6"/>
  <c r="P388" i="6"/>
  <c r="BI382" i="6"/>
  <c r="BH382" i="6"/>
  <c r="BG382" i="6"/>
  <c r="BF382" i="6"/>
  <c r="T382" i="6"/>
  <c r="R382" i="6"/>
  <c r="P382" i="6"/>
  <c r="BI377" i="6"/>
  <c r="BH377" i="6"/>
  <c r="BG377" i="6"/>
  <c r="BF377" i="6"/>
  <c r="T377" i="6"/>
  <c r="R377" i="6"/>
  <c r="P377" i="6"/>
  <c r="BI371" i="6"/>
  <c r="BH371" i="6"/>
  <c r="BG371" i="6"/>
  <c r="BF371" i="6"/>
  <c r="T371" i="6"/>
  <c r="R371" i="6"/>
  <c r="P371" i="6"/>
  <c r="BI363" i="6"/>
  <c r="BH363" i="6"/>
  <c r="BG363" i="6"/>
  <c r="BF363" i="6"/>
  <c r="T363" i="6"/>
  <c r="R363" i="6"/>
  <c r="P363" i="6"/>
  <c r="BI353" i="6"/>
  <c r="BH353" i="6"/>
  <c r="BG353" i="6"/>
  <c r="BF353" i="6"/>
  <c r="T353" i="6"/>
  <c r="R353" i="6"/>
  <c r="P353" i="6"/>
  <c r="BI347" i="6"/>
  <c r="BH347" i="6"/>
  <c r="BG347" i="6"/>
  <c r="BF347" i="6"/>
  <c r="T347" i="6"/>
  <c r="R347" i="6"/>
  <c r="P347" i="6"/>
  <c r="BI342" i="6"/>
  <c r="BH342" i="6"/>
  <c r="BG342" i="6"/>
  <c r="BF342" i="6"/>
  <c r="T342" i="6"/>
  <c r="R342" i="6"/>
  <c r="P342" i="6"/>
  <c r="BI330" i="6"/>
  <c r="BH330" i="6"/>
  <c r="BG330" i="6"/>
  <c r="BF330" i="6"/>
  <c r="T330" i="6"/>
  <c r="R330" i="6"/>
  <c r="P330" i="6"/>
  <c r="BI324" i="6"/>
  <c r="BH324" i="6"/>
  <c r="BG324" i="6"/>
  <c r="BF324" i="6"/>
  <c r="T324" i="6"/>
  <c r="R324" i="6"/>
  <c r="P324" i="6"/>
  <c r="BI318" i="6"/>
  <c r="BH318" i="6"/>
  <c r="BG318" i="6"/>
  <c r="BF318" i="6"/>
  <c r="T318" i="6"/>
  <c r="T317" i="6"/>
  <c r="R318" i="6"/>
  <c r="R317" i="6" s="1"/>
  <c r="P318" i="6"/>
  <c r="P317" i="6" s="1"/>
  <c r="BI312" i="6"/>
  <c r="BH312" i="6"/>
  <c r="BG312" i="6"/>
  <c r="BF312" i="6"/>
  <c r="T312" i="6"/>
  <c r="R312" i="6"/>
  <c r="P312" i="6"/>
  <c r="BI307" i="6"/>
  <c r="BH307" i="6"/>
  <c r="BG307" i="6"/>
  <c r="BF307" i="6"/>
  <c r="T307" i="6"/>
  <c r="R307" i="6"/>
  <c r="P307" i="6"/>
  <c r="BI297" i="6"/>
  <c r="BH297" i="6"/>
  <c r="BG297" i="6"/>
  <c r="BF297" i="6"/>
  <c r="T297" i="6"/>
  <c r="R297" i="6"/>
  <c r="P297" i="6"/>
  <c r="BI287" i="6"/>
  <c r="BH287" i="6"/>
  <c r="BG287" i="6"/>
  <c r="BF287" i="6"/>
  <c r="T287" i="6"/>
  <c r="R287" i="6"/>
  <c r="P287" i="6"/>
  <c r="BI282" i="6"/>
  <c r="BH282" i="6"/>
  <c r="BG282" i="6"/>
  <c r="BF282" i="6"/>
  <c r="T282" i="6"/>
  <c r="R282" i="6"/>
  <c r="P282" i="6"/>
  <c r="BI274" i="6"/>
  <c r="BH274" i="6"/>
  <c r="BG274" i="6"/>
  <c r="BF274" i="6"/>
  <c r="T274" i="6"/>
  <c r="R274" i="6"/>
  <c r="P274" i="6"/>
  <c r="BI260" i="6"/>
  <c r="BH260" i="6"/>
  <c r="BG260" i="6"/>
  <c r="BF260" i="6"/>
  <c r="T260" i="6"/>
  <c r="R260" i="6"/>
  <c r="P260" i="6"/>
  <c r="BI255" i="6"/>
  <c r="BH255" i="6"/>
  <c r="BG255" i="6"/>
  <c r="BF255" i="6"/>
  <c r="T255" i="6"/>
  <c r="R255" i="6"/>
  <c r="P255" i="6"/>
  <c r="BI251" i="6"/>
  <c r="BH251" i="6"/>
  <c r="BG251" i="6"/>
  <c r="BF251" i="6"/>
  <c r="T251" i="6"/>
  <c r="R251" i="6"/>
  <c r="P251" i="6"/>
  <c r="BI246" i="6"/>
  <c r="BH246" i="6"/>
  <c r="BG246" i="6"/>
  <c r="BF246" i="6"/>
  <c r="T246" i="6"/>
  <c r="R246" i="6"/>
  <c r="P246" i="6"/>
  <c r="BI239" i="6"/>
  <c r="BH239" i="6"/>
  <c r="BG239" i="6"/>
  <c r="BF239" i="6"/>
  <c r="T239" i="6"/>
  <c r="R239" i="6"/>
  <c r="P239" i="6"/>
  <c r="BI234" i="6"/>
  <c r="BH234" i="6"/>
  <c r="BG234" i="6"/>
  <c r="BF234" i="6"/>
  <c r="T234" i="6"/>
  <c r="R234" i="6"/>
  <c r="P234" i="6"/>
  <c r="BI229" i="6"/>
  <c r="BH229" i="6"/>
  <c r="BG229" i="6"/>
  <c r="BF229" i="6"/>
  <c r="T229" i="6"/>
  <c r="R229" i="6"/>
  <c r="P229" i="6"/>
  <c r="BI214" i="6"/>
  <c r="BH214" i="6"/>
  <c r="BG214" i="6"/>
  <c r="BF214" i="6"/>
  <c r="T214" i="6"/>
  <c r="R214" i="6"/>
  <c r="P214" i="6"/>
  <c r="BI209" i="6"/>
  <c r="BH209" i="6"/>
  <c r="BG209" i="6"/>
  <c r="BF209" i="6"/>
  <c r="T209" i="6"/>
  <c r="R209" i="6"/>
  <c r="P209" i="6"/>
  <c r="BI204" i="6"/>
  <c r="BH204" i="6"/>
  <c r="BG204" i="6"/>
  <c r="BF204" i="6"/>
  <c r="T204" i="6"/>
  <c r="R204" i="6"/>
  <c r="P204" i="6"/>
  <c r="BI198" i="6"/>
  <c r="BH198" i="6"/>
  <c r="BG198" i="6"/>
  <c r="BF198" i="6"/>
  <c r="T198" i="6"/>
  <c r="R198" i="6"/>
  <c r="P198" i="6"/>
  <c r="BI192" i="6"/>
  <c r="BH192" i="6"/>
  <c r="BG192" i="6"/>
  <c r="BF192" i="6"/>
  <c r="T192" i="6"/>
  <c r="R192" i="6"/>
  <c r="P192" i="6"/>
  <c r="BI190" i="6"/>
  <c r="BH190" i="6"/>
  <c r="BG190" i="6"/>
  <c r="BF190" i="6"/>
  <c r="T190" i="6"/>
  <c r="R190" i="6"/>
  <c r="P190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78" i="6"/>
  <c r="BH178" i="6"/>
  <c r="BG178" i="6"/>
  <c r="BF178" i="6"/>
  <c r="T178" i="6"/>
  <c r="R178" i="6"/>
  <c r="P178" i="6"/>
  <c r="BI172" i="6"/>
  <c r="BH172" i="6"/>
  <c r="BG172" i="6"/>
  <c r="BF172" i="6"/>
  <c r="T172" i="6"/>
  <c r="R172" i="6"/>
  <c r="P172" i="6"/>
  <c r="BI166" i="6"/>
  <c r="BH166" i="6"/>
  <c r="BG166" i="6"/>
  <c r="BF166" i="6"/>
  <c r="T166" i="6"/>
  <c r="R166" i="6"/>
  <c r="P166" i="6"/>
  <c r="BI160" i="6"/>
  <c r="BH160" i="6"/>
  <c r="BG160" i="6"/>
  <c r="BF160" i="6"/>
  <c r="T160" i="6"/>
  <c r="R160" i="6"/>
  <c r="P160" i="6"/>
  <c r="BI154" i="6"/>
  <c r="BH154" i="6"/>
  <c r="BG154" i="6"/>
  <c r="BF154" i="6"/>
  <c r="T154" i="6"/>
  <c r="R154" i="6"/>
  <c r="P154" i="6"/>
  <c r="BI149" i="6"/>
  <c r="BH149" i="6"/>
  <c r="BG149" i="6"/>
  <c r="BF149" i="6"/>
  <c r="T149" i="6"/>
  <c r="R149" i="6"/>
  <c r="P149" i="6"/>
  <c r="BI143" i="6"/>
  <c r="BH143" i="6"/>
  <c r="BG143" i="6"/>
  <c r="BF143" i="6"/>
  <c r="T143" i="6"/>
  <c r="R143" i="6"/>
  <c r="P143" i="6"/>
  <c r="BI137" i="6"/>
  <c r="BH137" i="6"/>
  <c r="BG137" i="6"/>
  <c r="BF137" i="6"/>
  <c r="T137" i="6"/>
  <c r="R137" i="6"/>
  <c r="P137" i="6"/>
  <c r="BI131" i="6"/>
  <c r="BH131" i="6"/>
  <c r="BG131" i="6"/>
  <c r="BF131" i="6"/>
  <c r="T131" i="6"/>
  <c r="R131" i="6"/>
  <c r="P131" i="6"/>
  <c r="BI125" i="6"/>
  <c r="BH125" i="6"/>
  <c r="BG125" i="6"/>
  <c r="BF125" i="6"/>
  <c r="T125" i="6"/>
  <c r="R125" i="6"/>
  <c r="P125" i="6"/>
  <c r="BI118" i="6"/>
  <c r="BH118" i="6"/>
  <c r="BG118" i="6"/>
  <c r="BF118" i="6"/>
  <c r="T118" i="6"/>
  <c r="R118" i="6"/>
  <c r="P118" i="6"/>
  <c r="BI111" i="6"/>
  <c r="BH111" i="6"/>
  <c r="BG111" i="6"/>
  <c r="BF111" i="6"/>
  <c r="T111" i="6"/>
  <c r="R111" i="6"/>
  <c r="P111" i="6"/>
  <c r="BI107" i="6"/>
  <c r="BH107" i="6"/>
  <c r="BG107" i="6"/>
  <c r="BF107" i="6"/>
  <c r="T107" i="6"/>
  <c r="R107" i="6"/>
  <c r="P107" i="6"/>
  <c r="BI102" i="6"/>
  <c r="BH102" i="6"/>
  <c r="BG102" i="6"/>
  <c r="BF102" i="6"/>
  <c r="T102" i="6"/>
  <c r="R102" i="6"/>
  <c r="P102" i="6"/>
  <c r="J96" i="6"/>
  <c r="J95" i="6"/>
  <c r="F95" i="6"/>
  <c r="F93" i="6"/>
  <c r="E91" i="6"/>
  <c r="J59" i="6"/>
  <c r="J58" i="6"/>
  <c r="F58" i="6"/>
  <c r="F56" i="6"/>
  <c r="E54" i="6"/>
  <c r="J20" i="6"/>
  <c r="E20" i="6"/>
  <c r="F96" i="6"/>
  <c r="J19" i="6"/>
  <c r="J14" i="6"/>
  <c r="J93" i="6" s="1"/>
  <c r="E7" i="6"/>
  <c r="E50" i="6"/>
  <c r="J39" i="5"/>
  <c r="J38" i="5"/>
  <c r="AY59" i="1"/>
  <c r="J37" i="5"/>
  <c r="AX59" i="1" s="1"/>
  <c r="BI237" i="5"/>
  <c r="BH237" i="5"/>
  <c r="BG237" i="5"/>
  <c r="BF237" i="5"/>
  <c r="T237" i="5"/>
  <c r="R237" i="5"/>
  <c r="P237" i="5"/>
  <c r="BI234" i="5"/>
  <c r="BH234" i="5"/>
  <c r="BG234" i="5"/>
  <c r="BF234" i="5"/>
  <c r="T234" i="5"/>
  <c r="R234" i="5"/>
  <c r="P234" i="5"/>
  <c r="BI231" i="5"/>
  <c r="BH231" i="5"/>
  <c r="BG231" i="5"/>
  <c r="BF231" i="5"/>
  <c r="T231" i="5"/>
  <c r="R231" i="5"/>
  <c r="P231" i="5"/>
  <c r="BI228" i="5"/>
  <c r="BH228" i="5"/>
  <c r="BG228" i="5"/>
  <c r="BF228" i="5"/>
  <c r="T228" i="5"/>
  <c r="R228" i="5"/>
  <c r="P228" i="5"/>
  <c r="BI225" i="5"/>
  <c r="BH225" i="5"/>
  <c r="BG225" i="5"/>
  <c r="BF225" i="5"/>
  <c r="T225" i="5"/>
  <c r="R225" i="5"/>
  <c r="P225" i="5"/>
  <c r="BI222" i="5"/>
  <c r="BH222" i="5"/>
  <c r="BG222" i="5"/>
  <c r="BF222" i="5"/>
  <c r="T222" i="5"/>
  <c r="R222" i="5"/>
  <c r="P222" i="5"/>
  <c r="BI219" i="5"/>
  <c r="BH219" i="5"/>
  <c r="BG219" i="5"/>
  <c r="BF219" i="5"/>
  <c r="T219" i="5"/>
  <c r="R219" i="5"/>
  <c r="P219" i="5"/>
  <c r="BI216" i="5"/>
  <c r="BH216" i="5"/>
  <c r="BG216" i="5"/>
  <c r="BF216" i="5"/>
  <c r="T216" i="5"/>
  <c r="R216" i="5"/>
  <c r="P216" i="5"/>
  <c r="BI212" i="5"/>
  <c r="BH212" i="5"/>
  <c r="BG212" i="5"/>
  <c r="BF212" i="5"/>
  <c r="T212" i="5"/>
  <c r="R212" i="5"/>
  <c r="P212" i="5"/>
  <c r="BI209" i="5"/>
  <c r="BH209" i="5"/>
  <c r="BG209" i="5"/>
  <c r="BF209" i="5"/>
  <c r="T209" i="5"/>
  <c r="R209" i="5"/>
  <c r="P209" i="5"/>
  <c r="BI203" i="5"/>
  <c r="BH203" i="5"/>
  <c r="BG203" i="5"/>
  <c r="BF203" i="5"/>
  <c r="T203" i="5"/>
  <c r="R203" i="5"/>
  <c r="P203" i="5"/>
  <c r="BI196" i="5"/>
  <c r="BH196" i="5"/>
  <c r="BG196" i="5"/>
  <c r="BF196" i="5"/>
  <c r="T196" i="5"/>
  <c r="R196" i="5"/>
  <c r="P196" i="5"/>
  <c r="BI184" i="5"/>
  <c r="BH184" i="5"/>
  <c r="BG184" i="5"/>
  <c r="BF184" i="5"/>
  <c r="T184" i="5"/>
  <c r="R184" i="5"/>
  <c r="P184" i="5"/>
  <c r="BI181" i="5"/>
  <c r="BH181" i="5"/>
  <c r="BG181" i="5"/>
  <c r="BF181" i="5"/>
  <c r="T181" i="5"/>
  <c r="R181" i="5"/>
  <c r="P181" i="5"/>
  <c r="BI178" i="5"/>
  <c r="BH178" i="5"/>
  <c r="BG178" i="5"/>
  <c r="BF178" i="5"/>
  <c r="T178" i="5"/>
  <c r="R178" i="5"/>
  <c r="P178" i="5"/>
  <c r="BI175" i="5"/>
  <c r="BH175" i="5"/>
  <c r="BG175" i="5"/>
  <c r="BF175" i="5"/>
  <c r="T175" i="5"/>
  <c r="R175" i="5"/>
  <c r="P175" i="5"/>
  <c r="BI171" i="5"/>
  <c r="BH171" i="5"/>
  <c r="BG171" i="5"/>
  <c r="BF171" i="5"/>
  <c r="T171" i="5"/>
  <c r="R171" i="5"/>
  <c r="P171" i="5"/>
  <c r="BI166" i="5"/>
  <c r="BH166" i="5"/>
  <c r="BG166" i="5"/>
  <c r="BF166" i="5"/>
  <c r="T166" i="5"/>
  <c r="R166" i="5"/>
  <c r="P166" i="5"/>
  <c r="BI160" i="5"/>
  <c r="BH160" i="5"/>
  <c r="BG160" i="5"/>
  <c r="BF160" i="5"/>
  <c r="T160" i="5"/>
  <c r="R160" i="5"/>
  <c r="P160" i="5"/>
  <c r="BI155" i="5"/>
  <c r="BH155" i="5"/>
  <c r="BG155" i="5"/>
  <c r="BF155" i="5"/>
  <c r="T155" i="5"/>
  <c r="R155" i="5"/>
  <c r="P155" i="5"/>
  <c r="BI148" i="5"/>
  <c r="BH148" i="5"/>
  <c r="BG148" i="5"/>
  <c r="BF148" i="5"/>
  <c r="T148" i="5"/>
  <c r="R148" i="5"/>
  <c r="P148" i="5"/>
  <c r="BI141" i="5"/>
  <c r="BH141" i="5"/>
  <c r="BG141" i="5"/>
  <c r="BF141" i="5"/>
  <c r="T141" i="5"/>
  <c r="T140" i="5"/>
  <c r="R141" i="5"/>
  <c r="R140" i="5" s="1"/>
  <c r="P141" i="5"/>
  <c r="P140" i="5" s="1"/>
  <c r="BI135" i="5"/>
  <c r="BH135" i="5"/>
  <c r="BG135" i="5"/>
  <c r="BF135" i="5"/>
  <c r="T135" i="5"/>
  <c r="R135" i="5"/>
  <c r="P135" i="5"/>
  <c r="BI132" i="5"/>
  <c r="BH132" i="5"/>
  <c r="BG132" i="5"/>
  <c r="BF132" i="5"/>
  <c r="T132" i="5"/>
  <c r="R132" i="5"/>
  <c r="P132" i="5"/>
  <c r="BI129" i="5"/>
  <c r="BH129" i="5"/>
  <c r="BG129" i="5"/>
  <c r="BF129" i="5"/>
  <c r="T129" i="5"/>
  <c r="R129" i="5"/>
  <c r="P129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R123" i="5"/>
  <c r="P123" i="5"/>
  <c r="BI119" i="5"/>
  <c r="BH119" i="5"/>
  <c r="BG119" i="5"/>
  <c r="BF119" i="5"/>
  <c r="T119" i="5"/>
  <c r="R119" i="5"/>
  <c r="P119" i="5"/>
  <c r="BI115" i="5"/>
  <c r="BH115" i="5"/>
  <c r="BG115" i="5"/>
  <c r="BF115" i="5"/>
  <c r="T115" i="5"/>
  <c r="R115" i="5"/>
  <c r="P115" i="5"/>
  <c r="BI111" i="5"/>
  <c r="BH111" i="5"/>
  <c r="BG111" i="5"/>
  <c r="BF111" i="5"/>
  <c r="T111" i="5"/>
  <c r="R111" i="5"/>
  <c r="P111" i="5"/>
  <c r="BI108" i="5"/>
  <c r="BH108" i="5"/>
  <c r="BG108" i="5"/>
  <c r="BF108" i="5"/>
  <c r="T108" i="5"/>
  <c r="R108" i="5"/>
  <c r="P108" i="5"/>
  <c r="BI104" i="5"/>
  <c r="BH104" i="5"/>
  <c r="BG104" i="5"/>
  <c r="BF104" i="5"/>
  <c r="T104" i="5"/>
  <c r="R104" i="5"/>
  <c r="P104" i="5"/>
  <c r="BI99" i="5"/>
  <c r="BH99" i="5"/>
  <c r="BG99" i="5"/>
  <c r="BF99" i="5"/>
  <c r="T99" i="5"/>
  <c r="R99" i="5"/>
  <c r="P99" i="5"/>
  <c r="BI95" i="5"/>
  <c r="BH95" i="5"/>
  <c r="BG95" i="5"/>
  <c r="BF95" i="5"/>
  <c r="T95" i="5"/>
  <c r="R95" i="5"/>
  <c r="P95" i="5"/>
  <c r="J90" i="5"/>
  <c r="J89" i="5"/>
  <c r="F89" i="5"/>
  <c r="F87" i="5"/>
  <c r="E85" i="5"/>
  <c r="J59" i="5"/>
  <c r="J58" i="5"/>
  <c r="F58" i="5"/>
  <c r="F56" i="5"/>
  <c r="E54" i="5"/>
  <c r="J20" i="5"/>
  <c r="E20" i="5"/>
  <c r="F90" i="5"/>
  <c r="J19" i="5"/>
  <c r="J14" i="5"/>
  <c r="J56" i="5" s="1"/>
  <c r="E7" i="5"/>
  <c r="E81" i="5"/>
  <c r="J39" i="4"/>
  <c r="J38" i="4"/>
  <c r="AY58" i="1"/>
  <c r="J37" i="4"/>
  <c r="AX58" i="1" s="1"/>
  <c r="BI144" i="4"/>
  <c r="BH144" i="4"/>
  <c r="BG144" i="4"/>
  <c r="BF144" i="4"/>
  <c r="T144" i="4"/>
  <c r="R144" i="4"/>
  <c r="P144" i="4"/>
  <c r="BI140" i="4"/>
  <c r="BH140" i="4"/>
  <c r="BG140" i="4"/>
  <c r="BF140" i="4"/>
  <c r="T140" i="4"/>
  <c r="R140" i="4"/>
  <c r="P140" i="4"/>
  <c r="BI134" i="4"/>
  <c r="BH134" i="4"/>
  <c r="BG134" i="4"/>
  <c r="BF134" i="4"/>
  <c r="T134" i="4"/>
  <c r="R134" i="4"/>
  <c r="P134" i="4"/>
  <c r="BI128" i="4"/>
  <c r="BH128" i="4"/>
  <c r="BG128" i="4"/>
  <c r="BF128" i="4"/>
  <c r="T128" i="4"/>
  <c r="R128" i="4"/>
  <c r="P128" i="4"/>
  <c r="BI122" i="4"/>
  <c r="BH122" i="4"/>
  <c r="BG122" i="4"/>
  <c r="BF122" i="4"/>
  <c r="T122" i="4"/>
  <c r="R122" i="4"/>
  <c r="P122" i="4"/>
  <c r="BI118" i="4"/>
  <c r="BH118" i="4"/>
  <c r="BG118" i="4"/>
  <c r="BF118" i="4"/>
  <c r="T118" i="4"/>
  <c r="R118" i="4"/>
  <c r="P118" i="4"/>
  <c r="BI114" i="4"/>
  <c r="BH114" i="4"/>
  <c r="BG114" i="4"/>
  <c r="BF114" i="4"/>
  <c r="T114" i="4"/>
  <c r="R114" i="4"/>
  <c r="P114" i="4"/>
  <c r="BI108" i="4"/>
  <c r="BH108" i="4"/>
  <c r="BG108" i="4"/>
  <c r="BF108" i="4"/>
  <c r="T108" i="4"/>
  <c r="R108" i="4"/>
  <c r="P108" i="4"/>
  <c r="BI98" i="4"/>
  <c r="BH98" i="4"/>
  <c r="BG98" i="4"/>
  <c r="BF98" i="4"/>
  <c r="T98" i="4"/>
  <c r="R98" i="4"/>
  <c r="P98" i="4"/>
  <c r="BI94" i="4"/>
  <c r="BH94" i="4"/>
  <c r="BG94" i="4"/>
  <c r="BF94" i="4"/>
  <c r="T94" i="4"/>
  <c r="R94" i="4"/>
  <c r="P94" i="4"/>
  <c r="J88" i="4"/>
  <c r="J87" i="4"/>
  <c r="F87" i="4"/>
  <c r="F85" i="4"/>
  <c r="E83" i="4"/>
  <c r="J59" i="4"/>
  <c r="J58" i="4"/>
  <c r="F58" i="4"/>
  <c r="F56" i="4"/>
  <c r="E54" i="4"/>
  <c r="J20" i="4"/>
  <c r="E20" i="4"/>
  <c r="F88" i="4" s="1"/>
  <c r="J19" i="4"/>
  <c r="J14" i="4"/>
  <c r="J56" i="4"/>
  <c r="E7" i="4"/>
  <c r="E79" i="4"/>
  <c r="J39" i="3"/>
  <c r="J38" i="3"/>
  <c r="AY57" i="1"/>
  <c r="J37" i="3"/>
  <c r="AX57" i="1"/>
  <c r="BI285" i="3"/>
  <c r="BH285" i="3"/>
  <c r="BG285" i="3"/>
  <c r="BF285" i="3"/>
  <c r="T285" i="3"/>
  <c r="R285" i="3"/>
  <c r="P285" i="3"/>
  <c r="BI279" i="3"/>
  <c r="BH279" i="3"/>
  <c r="BG279" i="3"/>
  <c r="BF279" i="3"/>
  <c r="T279" i="3"/>
  <c r="R279" i="3"/>
  <c r="P279" i="3"/>
  <c r="BI273" i="3"/>
  <c r="BH273" i="3"/>
  <c r="BG273" i="3"/>
  <c r="BF273" i="3"/>
  <c r="T273" i="3"/>
  <c r="R273" i="3"/>
  <c r="P273" i="3"/>
  <c r="BI269" i="3"/>
  <c r="BH269" i="3"/>
  <c r="BG269" i="3"/>
  <c r="BF269" i="3"/>
  <c r="T269" i="3"/>
  <c r="R269" i="3"/>
  <c r="P269" i="3"/>
  <c r="BI265" i="3"/>
  <c r="BH265" i="3"/>
  <c r="BG265" i="3"/>
  <c r="BF265" i="3"/>
  <c r="T265" i="3"/>
  <c r="R265" i="3"/>
  <c r="P265" i="3"/>
  <c r="BI261" i="3"/>
  <c r="BH261" i="3"/>
  <c r="BG261" i="3"/>
  <c r="BF261" i="3"/>
  <c r="T261" i="3"/>
  <c r="R261" i="3"/>
  <c r="P261" i="3"/>
  <c r="BI255" i="3"/>
  <c r="BH255" i="3"/>
  <c r="BG255" i="3"/>
  <c r="BF255" i="3"/>
  <c r="T255" i="3"/>
  <c r="R255" i="3"/>
  <c r="P255" i="3"/>
  <c r="BI252" i="3"/>
  <c r="BH252" i="3"/>
  <c r="BG252" i="3"/>
  <c r="BF252" i="3"/>
  <c r="T252" i="3"/>
  <c r="R252" i="3"/>
  <c r="P252" i="3"/>
  <c r="BI248" i="3"/>
  <c r="BH248" i="3"/>
  <c r="BG248" i="3"/>
  <c r="BF248" i="3"/>
  <c r="T248" i="3"/>
  <c r="R248" i="3"/>
  <c r="P248" i="3"/>
  <c r="BI243" i="3"/>
  <c r="BH243" i="3"/>
  <c r="BG243" i="3"/>
  <c r="BF243" i="3"/>
  <c r="T243" i="3"/>
  <c r="R243" i="3"/>
  <c r="P243" i="3"/>
  <c r="BI239" i="3"/>
  <c r="BH239" i="3"/>
  <c r="BG239" i="3"/>
  <c r="BF239" i="3"/>
  <c r="T239" i="3"/>
  <c r="R239" i="3"/>
  <c r="P239" i="3"/>
  <c r="BI231" i="3"/>
  <c r="BH231" i="3"/>
  <c r="BG231" i="3"/>
  <c r="BF231" i="3"/>
  <c r="T231" i="3"/>
  <c r="R231" i="3"/>
  <c r="P231" i="3"/>
  <c r="BI225" i="3"/>
  <c r="BH225" i="3"/>
  <c r="BG225" i="3"/>
  <c r="BF225" i="3"/>
  <c r="T225" i="3"/>
  <c r="R225" i="3"/>
  <c r="P225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09" i="3"/>
  <c r="BH209" i="3"/>
  <c r="BG209" i="3"/>
  <c r="BF209" i="3"/>
  <c r="T209" i="3"/>
  <c r="R209" i="3"/>
  <c r="P209" i="3"/>
  <c r="BI203" i="3"/>
  <c r="BH203" i="3"/>
  <c r="BG203" i="3"/>
  <c r="BF203" i="3"/>
  <c r="T203" i="3"/>
  <c r="R203" i="3"/>
  <c r="P203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R187" i="3"/>
  <c r="P187" i="3"/>
  <c r="BI181" i="3"/>
  <c r="BH181" i="3"/>
  <c r="BG181" i="3"/>
  <c r="BF181" i="3"/>
  <c r="T181" i="3"/>
  <c r="R181" i="3"/>
  <c r="P181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2" i="3"/>
  <c r="BH142" i="3"/>
  <c r="BG142" i="3"/>
  <c r="BF142" i="3"/>
  <c r="T142" i="3"/>
  <c r="R142" i="3"/>
  <c r="P142" i="3"/>
  <c r="BI134" i="3"/>
  <c r="BH134" i="3"/>
  <c r="BG134" i="3"/>
  <c r="BF134" i="3"/>
  <c r="T134" i="3"/>
  <c r="R134" i="3"/>
  <c r="P134" i="3"/>
  <c r="BI128" i="3"/>
  <c r="BH128" i="3"/>
  <c r="BG128" i="3"/>
  <c r="BF128" i="3"/>
  <c r="T128" i="3"/>
  <c r="R128" i="3"/>
  <c r="P128" i="3"/>
  <c r="BI113" i="3"/>
  <c r="BH113" i="3"/>
  <c r="BG113" i="3"/>
  <c r="BF113" i="3"/>
  <c r="T113" i="3"/>
  <c r="R113" i="3"/>
  <c r="P113" i="3"/>
  <c r="BI107" i="3"/>
  <c r="BH107" i="3"/>
  <c r="BG107" i="3"/>
  <c r="BF107" i="3"/>
  <c r="T107" i="3"/>
  <c r="R107" i="3"/>
  <c r="P107" i="3"/>
  <c r="BI102" i="3"/>
  <c r="BH102" i="3"/>
  <c r="BG102" i="3"/>
  <c r="BF102" i="3"/>
  <c r="T102" i="3"/>
  <c r="R102" i="3"/>
  <c r="P102" i="3"/>
  <c r="BI98" i="3"/>
  <c r="BH98" i="3"/>
  <c r="BG98" i="3"/>
  <c r="BF98" i="3"/>
  <c r="T98" i="3"/>
  <c r="R98" i="3"/>
  <c r="P98" i="3"/>
  <c r="BI94" i="3"/>
  <c r="BH94" i="3"/>
  <c r="BG94" i="3"/>
  <c r="BF94" i="3"/>
  <c r="T94" i="3"/>
  <c r="R94" i="3"/>
  <c r="P94" i="3"/>
  <c r="J88" i="3"/>
  <c r="J87" i="3"/>
  <c r="F87" i="3"/>
  <c r="F85" i="3"/>
  <c r="E83" i="3"/>
  <c r="J59" i="3"/>
  <c r="J58" i="3"/>
  <c r="F58" i="3"/>
  <c r="F56" i="3"/>
  <c r="E54" i="3"/>
  <c r="J20" i="3"/>
  <c r="E20" i="3"/>
  <c r="F88" i="3" s="1"/>
  <c r="J19" i="3"/>
  <c r="J14" i="3"/>
  <c r="J56" i="3" s="1"/>
  <c r="E7" i="3"/>
  <c r="E50" i="3"/>
  <c r="J39" i="2"/>
  <c r="J38" i="2"/>
  <c r="AY56" i="1" s="1"/>
  <c r="J37" i="2"/>
  <c r="AX56" i="1"/>
  <c r="BI868" i="2"/>
  <c r="BH868" i="2"/>
  <c r="BG868" i="2"/>
  <c r="BF868" i="2"/>
  <c r="T868" i="2"/>
  <c r="R868" i="2"/>
  <c r="P868" i="2"/>
  <c r="BI867" i="2"/>
  <c r="BH867" i="2"/>
  <c r="BG867" i="2"/>
  <c r="BF867" i="2"/>
  <c r="T867" i="2"/>
  <c r="R867" i="2"/>
  <c r="P867" i="2"/>
  <c r="BI864" i="2"/>
  <c r="BH864" i="2"/>
  <c r="BG864" i="2"/>
  <c r="BF864" i="2"/>
  <c r="T864" i="2"/>
  <c r="R864" i="2"/>
  <c r="P864" i="2"/>
  <c r="BI861" i="2"/>
  <c r="BH861" i="2"/>
  <c r="BG861" i="2"/>
  <c r="BF861" i="2"/>
  <c r="T861" i="2"/>
  <c r="R861" i="2"/>
  <c r="P861" i="2"/>
  <c r="BI854" i="2"/>
  <c r="BH854" i="2"/>
  <c r="BG854" i="2"/>
  <c r="BF854" i="2"/>
  <c r="T854" i="2"/>
  <c r="R854" i="2"/>
  <c r="P854" i="2"/>
  <c r="BI848" i="2"/>
  <c r="BH848" i="2"/>
  <c r="BG848" i="2"/>
  <c r="BF848" i="2"/>
  <c r="T848" i="2"/>
  <c r="R848" i="2"/>
  <c r="P848" i="2"/>
  <c r="BI842" i="2"/>
  <c r="BH842" i="2"/>
  <c r="BG842" i="2"/>
  <c r="BF842" i="2"/>
  <c r="T842" i="2"/>
  <c r="R842" i="2"/>
  <c r="P842" i="2"/>
  <c r="BI836" i="2"/>
  <c r="BH836" i="2"/>
  <c r="BG836" i="2"/>
  <c r="BF836" i="2"/>
  <c r="T836" i="2"/>
  <c r="R836" i="2"/>
  <c r="P836" i="2"/>
  <c r="BI831" i="2"/>
  <c r="BH831" i="2"/>
  <c r="BG831" i="2"/>
  <c r="BF831" i="2"/>
  <c r="T831" i="2"/>
  <c r="R831" i="2"/>
  <c r="P831" i="2"/>
  <c r="BI827" i="2"/>
  <c r="BH827" i="2"/>
  <c r="BG827" i="2"/>
  <c r="BF827" i="2"/>
  <c r="T827" i="2"/>
  <c r="R827" i="2"/>
  <c r="P827" i="2"/>
  <c r="BI822" i="2"/>
  <c r="BH822" i="2"/>
  <c r="BG822" i="2"/>
  <c r="BF822" i="2"/>
  <c r="T822" i="2"/>
  <c r="R822" i="2"/>
  <c r="P822" i="2"/>
  <c r="BI818" i="2"/>
  <c r="BH818" i="2"/>
  <c r="BG818" i="2"/>
  <c r="BF818" i="2"/>
  <c r="T818" i="2"/>
  <c r="R818" i="2"/>
  <c r="P818" i="2"/>
  <c r="BI814" i="2"/>
  <c r="BH814" i="2"/>
  <c r="BG814" i="2"/>
  <c r="BF814" i="2"/>
  <c r="T814" i="2"/>
  <c r="R814" i="2"/>
  <c r="P814" i="2"/>
  <c r="BI810" i="2"/>
  <c r="BH810" i="2"/>
  <c r="BG810" i="2"/>
  <c r="BF810" i="2"/>
  <c r="T810" i="2"/>
  <c r="R810" i="2"/>
  <c r="P810" i="2"/>
  <c r="BI806" i="2"/>
  <c r="BH806" i="2"/>
  <c r="BG806" i="2"/>
  <c r="BF806" i="2"/>
  <c r="T806" i="2"/>
  <c r="R806" i="2"/>
  <c r="P806" i="2"/>
  <c r="BI802" i="2"/>
  <c r="BH802" i="2"/>
  <c r="BG802" i="2"/>
  <c r="BF802" i="2"/>
  <c r="T802" i="2"/>
  <c r="R802" i="2"/>
  <c r="P802" i="2"/>
  <c r="BI797" i="2"/>
  <c r="BH797" i="2"/>
  <c r="BG797" i="2"/>
  <c r="BF797" i="2"/>
  <c r="T797" i="2"/>
  <c r="R797" i="2"/>
  <c r="P797" i="2"/>
  <c r="BI791" i="2"/>
  <c r="BH791" i="2"/>
  <c r="BG791" i="2"/>
  <c r="BF791" i="2"/>
  <c r="T791" i="2"/>
  <c r="T790" i="2" s="1"/>
  <c r="R791" i="2"/>
  <c r="R790" i="2"/>
  <c r="P791" i="2"/>
  <c r="P790" i="2"/>
  <c r="BI788" i="2"/>
  <c r="BH788" i="2"/>
  <c r="BG788" i="2"/>
  <c r="BF788" i="2"/>
  <c r="T788" i="2"/>
  <c r="R788" i="2"/>
  <c r="P788" i="2"/>
  <c r="BI783" i="2"/>
  <c r="BH783" i="2"/>
  <c r="BG783" i="2"/>
  <c r="BF783" i="2"/>
  <c r="T783" i="2"/>
  <c r="R783" i="2"/>
  <c r="P783" i="2"/>
  <c r="BI778" i="2"/>
  <c r="BH778" i="2"/>
  <c r="BG778" i="2"/>
  <c r="BF778" i="2"/>
  <c r="T778" i="2"/>
  <c r="R778" i="2"/>
  <c r="P778" i="2"/>
  <c r="BI773" i="2"/>
  <c r="BH773" i="2"/>
  <c r="BG773" i="2"/>
  <c r="BF773" i="2"/>
  <c r="T773" i="2"/>
  <c r="R773" i="2"/>
  <c r="P773" i="2"/>
  <c r="BI767" i="2"/>
  <c r="BH767" i="2"/>
  <c r="BG767" i="2"/>
  <c r="BF767" i="2"/>
  <c r="T767" i="2"/>
  <c r="R767" i="2"/>
  <c r="P767" i="2"/>
  <c r="BI763" i="2"/>
  <c r="BH763" i="2"/>
  <c r="BG763" i="2"/>
  <c r="BF763" i="2"/>
  <c r="T763" i="2"/>
  <c r="R763" i="2"/>
  <c r="P763" i="2"/>
  <c r="BI758" i="2"/>
  <c r="BH758" i="2"/>
  <c r="BG758" i="2"/>
  <c r="BF758" i="2"/>
  <c r="T758" i="2"/>
  <c r="R758" i="2"/>
  <c r="P758" i="2"/>
  <c r="BI752" i="2"/>
  <c r="BH752" i="2"/>
  <c r="BG752" i="2"/>
  <c r="BF752" i="2"/>
  <c r="T752" i="2"/>
  <c r="R752" i="2"/>
  <c r="P752" i="2"/>
  <c r="BI745" i="2"/>
  <c r="BH745" i="2"/>
  <c r="BG745" i="2"/>
  <c r="BF745" i="2"/>
  <c r="T745" i="2"/>
  <c r="R745" i="2"/>
  <c r="P745" i="2"/>
  <c r="BI739" i="2"/>
  <c r="BH739" i="2"/>
  <c r="BG739" i="2"/>
  <c r="BF739" i="2"/>
  <c r="T739" i="2"/>
  <c r="R739" i="2"/>
  <c r="P739" i="2"/>
  <c r="BI730" i="2"/>
  <c r="BH730" i="2"/>
  <c r="BG730" i="2"/>
  <c r="BF730" i="2"/>
  <c r="T730" i="2"/>
  <c r="R730" i="2"/>
  <c r="P730" i="2"/>
  <c r="BI720" i="2"/>
  <c r="BH720" i="2"/>
  <c r="BG720" i="2"/>
  <c r="BF720" i="2"/>
  <c r="T720" i="2"/>
  <c r="R720" i="2"/>
  <c r="P720" i="2"/>
  <c r="BI717" i="2"/>
  <c r="BH717" i="2"/>
  <c r="BG717" i="2"/>
  <c r="BF717" i="2"/>
  <c r="T717" i="2"/>
  <c r="R717" i="2"/>
  <c r="P717" i="2"/>
  <c r="BI711" i="2"/>
  <c r="BH711" i="2"/>
  <c r="BG711" i="2"/>
  <c r="BF711" i="2"/>
  <c r="T711" i="2"/>
  <c r="R711" i="2"/>
  <c r="P711" i="2"/>
  <c r="BI701" i="2"/>
  <c r="BH701" i="2"/>
  <c r="BG701" i="2"/>
  <c r="BF701" i="2"/>
  <c r="T701" i="2"/>
  <c r="R701" i="2"/>
  <c r="P701" i="2"/>
  <c r="BI698" i="2"/>
  <c r="BH698" i="2"/>
  <c r="BG698" i="2"/>
  <c r="BF698" i="2"/>
  <c r="T698" i="2"/>
  <c r="R698" i="2"/>
  <c r="P698" i="2"/>
  <c r="BI693" i="2"/>
  <c r="BH693" i="2"/>
  <c r="BG693" i="2"/>
  <c r="BF693" i="2"/>
  <c r="T693" i="2"/>
  <c r="R693" i="2"/>
  <c r="P693" i="2"/>
  <c r="BI690" i="2"/>
  <c r="BH690" i="2"/>
  <c r="BG690" i="2"/>
  <c r="BF690" i="2"/>
  <c r="T690" i="2"/>
  <c r="R690" i="2"/>
  <c r="P690" i="2"/>
  <c r="BI684" i="2"/>
  <c r="BH684" i="2"/>
  <c r="BG684" i="2"/>
  <c r="BF684" i="2"/>
  <c r="T684" i="2"/>
  <c r="R684" i="2"/>
  <c r="P684" i="2"/>
  <c r="BI682" i="2"/>
  <c r="BH682" i="2"/>
  <c r="BG682" i="2"/>
  <c r="BF682" i="2"/>
  <c r="T682" i="2"/>
  <c r="R682" i="2"/>
  <c r="P682" i="2"/>
  <c r="BI675" i="2"/>
  <c r="BH675" i="2"/>
  <c r="BG675" i="2"/>
  <c r="BF675" i="2"/>
  <c r="T675" i="2"/>
  <c r="R675" i="2"/>
  <c r="P675" i="2"/>
  <c r="BI669" i="2"/>
  <c r="BH669" i="2"/>
  <c r="BG669" i="2"/>
  <c r="BF669" i="2"/>
  <c r="T669" i="2"/>
  <c r="R669" i="2"/>
  <c r="P669" i="2"/>
  <c r="BI658" i="2"/>
  <c r="BH658" i="2"/>
  <c r="BG658" i="2"/>
  <c r="BF658" i="2"/>
  <c r="T658" i="2"/>
  <c r="R658" i="2"/>
  <c r="P658" i="2"/>
  <c r="BI654" i="2"/>
  <c r="BH654" i="2"/>
  <c r="BG654" i="2"/>
  <c r="BF654" i="2"/>
  <c r="T654" i="2"/>
  <c r="T653" i="2" s="1"/>
  <c r="R654" i="2"/>
  <c r="R653" i="2" s="1"/>
  <c r="P654" i="2"/>
  <c r="P653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2" i="2"/>
  <c r="BH642" i="2"/>
  <c r="BG642" i="2"/>
  <c r="BF642" i="2"/>
  <c r="T642" i="2"/>
  <c r="R642" i="2"/>
  <c r="P642" i="2"/>
  <c r="BI639" i="2"/>
  <c r="BH639" i="2"/>
  <c r="BG639" i="2"/>
  <c r="BF639" i="2"/>
  <c r="T639" i="2"/>
  <c r="R639" i="2"/>
  <c r="P639" i="2"/>
  <c r="BI633" i="2"/>
  <c r="BH633" i="2"/>
  <c r="BG633" i="2"/>
  <c r="BF633" i="2"/>
  <c r="T633" i="2"/>
  <c r="R633" i="2"/>
  <c r="P633" i="2"/>
  <c r="BI629" i="2"/>
  <c r="BH629" i="2"/>
  <c r="BG629" i="2"/>
  <c r="BF629" i="2"/>
  <c r="T629" i="2"/>
  <c r="R629" i="2"/>
  <c r="P629" i="2"/>
  <c r="BI627" i="2"/>
  <c r="BH627" i="2"/>
  <c r="BG627" i="2"/>
  <c r="BF627" i="2"/>
  <c r="T627" i="2"/>
  <c r="R627" i="2"/>
  <c r="P627" i="2"/>
  <c r="BI617" i="2"/>
  <c r="BH617" i="2"/>
  <c r="BG617" i="2"/>
  <c r="BF617" i="2"/>
  <c r="T617" i="2"/>
  <c r="R617" i="2"/>
  <c r="P617" i="2"/>
  <c r="BI607" i="2"/>
  <c r="BH607" i="2"/>
  <c r="BG607" i="2"/>
  <c r="BF607" i="2"/>
  <c r="T607" i="2"/>
  <c r="R607" i="2"/>
  <c r="P607" i="2"/>
  <c r="BI597" i="2"/>
  <c r="BH597" i="2"/>
  <c r="BG597" i="2"/>
  <c r="BF597" i="2"/>
  <c r="T597" i="2"/>
  <c r="R597" i="2"/>
  <c r="P597" i="2"/>
  <c r="BI587" i="2"/>
  <c r="BH587" i="2"/>
  <c r="BG587" i="2"/>
  <c r="BF587" i="2"/>
  <c r="T587" i="2"/>
  <c r="R587" i="2"/>
  <c r="P587" i="2"/>
  <c r="BI577" i="2"/>
  <c r="BH577" i="2"/>
  <c r="BG577" i="2"/>
  <c r="BF577" i="2"/>
  <c r="T577" i="2"/>
  <c r="R577" i="2"/>
  <c r="P577" i="2"/>
  <c r="BI566" i="2"/>
  <c r="BH566" i="2"/>
  <c r="BG566" i="2"/>
  <c r="BF566" i="2"/>
  <c r="T566" i="2"/>
  <c r="R566" i="2"/>
  <c r="P566" i="2"/>
  <c r="BI556" i="2"/>
  <c r="BH556" i="2"/>
  <c r="BG556" i="2"/>
  <c r="BF556" i="2"/>
  <c r="T556" i="2"/>
  <c r="R556" i="2"/>
  <c r="P556" i="2"/>
  <c r="BI548" i="2"/>
  <c r="BH548" i="2"/>
  <c r="BG548" i="2"/>
  <c r="BF548" i="2"/>
  <c r="T548" i="2"/>
  <c r="R548" i="2"/>
  <c r="P548" i="2"/>
  <c r="BI544" i="2"/>
  <c r="BH544" i="2"/>
  <c r="BG544" i="2"/>
  <c r="BF544" i="2"/>
  <c r="T544" i="2"/>
  <c r="R544" i="2"/>
  <c r="P544" i="2"/>
  <c r="BI540" i="2"/>
  <c r="BH540" i="2"/>
  <c r="BG540" i="2"/>
  <c r="BF540" i="2"/>
  <c r="T540" i="2"/>
  <c r="R540" i="2"/>
  <c r="P540" i="2"/>
  <c r="BI535" i="2"/>
  <c r="BH535" i="2"/>
  <c r="BG535" i="2"/>
  <c r="BF535" i="2"/>
  <c r="T535" i="2"/>
  <c r="R535" i="2"/>
  <c r="P535" i="2"/>
  <c r="BI530" i="2"/>
  <c r="BH530" i="2"/>
  <c r="BG530" i="2"/>
  <c r="BF530" i="2"/>
  <c r="T530" i="2"/>
  <c r="R530" i="2"/>
  <c r="P530" i="2"/>
  <c r="BI525" i="2"/>
  <c r="BH525" i="2"/>
  <c r="BG525" i="2"/>
  <c r="BF525" i="2"/>
  <c r="T525" i="2"/>
  <c r="R525" i="2"/>
  <c r="P525" i="2"/>
  <c r="BI521" i="2"/>
  <c r="BH521" i="2"/>
  <c r="BG521" i="2"/>
  <c r="BF521" i="2"/>
  <c r="T521" i="2"/>
  <c r="R521" i="2"/>
  <c r="P521" i="2"/>
  <c r="BI517" i="2"/>
  <c r="BH517" i="2"/>
  <c r="BG517" i="2"/>
  <c r="BF517" i="2"/>
  <c r="T517" i="2"/>
  <c r="R517" i="2"/>
  <c r="P517" i="2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08" i="2"/>
  <c r="BH508" i="2"/>
  <c r="BG508" i="2"/>
  <c r="BF508" i="2"/>
  <c r="T508" i="2"/>
  <c r="R508" i="2"/>
  <c r="P508" i="2"/>
  <c r="BI504" i="2"/>
  <c r="BH504" i="2"/>
  <c r="BG504" i="2"/>
  <c r="BF504" i="2"/>
  <c r="T504" i="2"/>
  <c r="R504" i="2"/>
  <c r="P504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1" i="2"/>
  <c r="BH481" i="2"/>
  <c r="BG481" i="2"/>
  <c r="BF481" i="2"/>
  <c r="T481" i="2"/>
  <c r="R481" i="2"/>
  <c r="P481" i="2"/>
  <c r="BI476" i="2"/>
  <c r="BH476" i="2"/>
  <c r="BG476" i="2"/>
  <c r="BF476" i="2"/>
  <c r="T476" i="2"/>
  <c r="R476" i="2"/>
  <c r="P476" i="2"/>
  <c r="BI471" i="2"/>
  <c r="BH471" i="2"/>
  <c r="BG471" i="2"/>
  <c r="BF471" i="2"/>
  <c r="T471" i="2"/>
  <c r="R471" i="2"/>
  <c r="P471" i="2"/>
  <c r="BI467" i="2"/>
  <c r="BH467" i="2"/>
  <c r="BG467" i="2"/>
  <c r="BF467" i="2"/>
  <c r="T467" i="2"/>
  <c r="R467" i="2"/>
  <c r="P467" i="2"/>
  <c r="BI462" i="2"/>
  <c r="BH462" i="2"/>
  <c r="BG462" i="2"/>
  <c r="BF462" i="2"/>
  <c r="T462" i="2"/>
  <c r="R462" i="2"/>
  <c r="P462" i="2"/>
  <c r="BI458" i="2"/>
  <c r="BH458" i="2"/>
  <c r="BG458" i="2"/>
  <c r="BF458" i="2"/>
  <c r="T458" i="2"/>
  <c r="R458" i="2"/>
  <c r="P458" i="2"/>
  <c r="BI453" i="2"/>
  <c r="BH453" i="2"/>
  <c r="BG453" i="2"/>
  <c r="BF453" i="2"/>
  <c r="T453" i="2"/>
  <c r="R453" i="2"/>
  <c r="P453" i="2"/>
  <c r="BI448" i="2"/>
  <c r="BH448" i="2"/>
  <c r="BG448" i="2"/>
  <c r="BF448" i="2"/>
  <c r="T448" i="2"/>
  <c r="R448" i="2"/>
  <c r="P448" i="2"/>
  <c r="BI443" i="2"/>
  <c r="BH443" i="2"/>
  <c r="BG443" i="2"/>
  <c r="BF443" i="2"/>
  <c r="T443" i="2"/>
  <c r="R443" i="2"/>
  <c r="P443" i="2"/>
  <c r="BI438" i="2"/>
  <c r="BH438" i="2"/>
  <c r="BG438" i="2"/>
  <c r="BF438" i="2"/>
  <c r="T438" i="2"/>
  <c r="R438" i="2"/>
  <c r="P438" i="2"/>
  <c r="BI434" i="2"/>
  <c r="BH434" i="2"/>
  <c r="BG434" i="2"/>
  <c r="BF434" i="2"/>
  <c r="T434" i="2"/>
  <c r="R434" i="2"/>
  <c r="P434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08" i="2"/>
  <c r="BH408" i="2"/>
  <c r="BG408" i="2"/>
  <c r="BF408" i="2"/>
  <c r="T408" i="2"/>
  <c r="R408" i="2"/>
  <c r="P408" i="2"/>
  <c r="BI402" i="2"/>
  <c r="BH402" i="2"/>
  <c r="BG402" i="2"/>
  <c r="BF402" i="2"/>
  <c r="T402" i="2"/>
  <c r="R402" i="2"/>
  <c r="P402" i="2"/>
  <c r="BI392" i="2"/>
  <c r="BH392" i="2"/>
  <c r="BG392" i="2"/>
  <c r="BF392" i="2"/>
  <c r="T392" i="2"/>
  <c r="R392" i="2"/>
  <c r="P392" i="2"/>
  <c r="BI385" i="2"/>
  <c r="BH385" i="2"/>
  <c r="BG385" i="2"/>
  <c r="BF385" i="2"/>
  <c r="T385" i="2"/>
  <c r="R385" i="2"/>
  <c r="P385" i="2"/>
  <c r="BI380" i="2"/>
  <c r="BH380" i="2"/>
  <c r="BG380" i="2"/>
  <c r="BF380" i="2"/>
  <c r="T380" i="2"/>
  <c r="R380" i="2"/>
  <c r="P380" i="2"/>
  <c r="BI375" i="2"/>
  <c r="BH375" i="2"/>
  <c r="BG375" i="2"/>
  <c r="BF375" i="2"/>
  <c r="T375" i="2"/>
  <c r="R375" i="2"/>
  <c r="P375" i="2"/>
  <c r="BI367" i="2"/>
  <c r="BH367" i="2"/>
  <c r="BG367" i="2"/>
  <c r="BF367" i="2"/>
  <c r="T367" i="2"/>
  <c r="R367" i="2"/>
  <c r="P367" i="2"/>
  <c r="BI359" i="2"/>
  <c r="BH359" i="2"/>
  <c r="BG359" i="2"/>
  <c r="BF359" i="2"/>
  <c r="T359" i="2"/>
  <c r="R359" i="2"/>
  <c r="P359" i="2"/>
  <c r="BI352" i="2"/>
  <c r="BH352" i="2"/>
  <c r="BG352" i="2"/>
  <c r="BF352" i="2"/>
  <c r="T352" i="2"/>
  <c r="R352" i="2"/>
  <c r="P352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33" i="2"/>
  <c r="BH333" i="2"/>
  <c r="BG333" i="2"/>
  <c r="BF333" i="2"/>
  <c r="T333" i="2"/>
  <c r="R333" i="2"/>
  <c r="P333" i="2"/>
  <c r="BI322" i="2"/>
  <c r="BH322" i="2"/>
  <c r="BG322" i="2"/>
  <c r="BF322" i="2"/>
  <c r="T322" i="2"/>
  <c r="R322" i="2"/>
  <c r="P322" i="2"/>
  <c r="BI317" i="2"/>
  <c r="BH317" i="2"/>
  <c r="BG317" i="2"/>
  <c r="BF317" i="2"/>
  <c r="T317" i="2"/>
  <c r="R317" i="2"/>
  <c r="P317" i="2"/>
  <c r="BI312" i="2"/>
  <c r="BH312" i="2"/>
  <c r="BG312" i="2"/>
  <c r="BF312" i="2"/>
  <c r="T312" i="2"/>
  <c r="R312" i="2"/>
  <c r="P312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0" i="2"/>
  <c r="BH280" i="2"/>
  <c r="BG280" i="2"/>
  <c r="BF280" i="2"/>
  <c r="T280" i="2"/>
  <c r="R280" i="2"/>
  <c r="P280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6" i="2"/>
  <c r="BH266" i="2"/>
  <c r="BG266" i="2"/>
  <c r="BF266" i="2"/>
  <c r="T266" i="2"/>
  <c r="R266" i="2"/>
  <c r="P266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0" i="2"/>
  <c r="BH250" i="2"/>
  <c r="BG250" i="2"/>
  <c r="BF250" i="2"/>
  <c r="T250" i="2"/>
  <c r="R250" i="2"/>
  <c r="P250" i="2"/>
  <c r="BI245" i="2"/>
  <c r="BH245" i="2"/>
  <c r="BG245" i="2"/>
  <c r="BF245" i="2"/>
  <c r="T245" i="2"/>
  <c r="R245" i="2"/>
  <c r="P245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2" i="2"/>
  <c r="BH192" i="2"/>
  <c r="BG192" i="2"/>
  <c r="BF192" i="2"/>
  <c r="T192" i="2"/>
  <c r="R192" i="2"/>
  <c r="P192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3" i="2"/>
  <c r="BH133" i="2"/>
  <c r="BG133" i="2"/>
  <c r="BF133" i="2"/>
  <c r="T133" i="2"/>
  <c r="R133" i="2"/>
  <c r="P133" i="2"/>
  <c r="BI128" i="2"/>
  <c r="BH128" i="2"/>
  <c r="BG128" i="2"/>
  <c r="BF128" i="2"/>
  <c r="T128" i="2"/>
  <c r="R128" i="2"/>
  <c r="P128" i="2"/>
  <c r="BI121" i="2"/>
  <c r="BH121" i="2"/>
  <c r="BG121" i="2"/>
  <c r="BF121" i="2"/>
  <c r="T121" i="2"/>
  <c r="R121" i="2"/>
  <c r="P121" i="2"/>
  <c r="BI116" i="2"/>
  <c r="BH116" i="2"/>
  <c r="BG116" i="2"/>
  <c r="BF116" i="2"/>
  <c r="T116" i="2"/>
  <c r="R116" i="2"/>
  <c r="P116" i="2"/>
  <c r="BI112" i="2"/>
  <c r="BH112" i="2"/>
  <c r="BG112" i="2"/>
  <c r="BF112" i="2"/>
  <c r="T112" i="2"/>
  <c r="R112" i="2"/>
  <c r="P112" i="2"/>
  <c r="BI108" i="2"/>
  <c r="BH108" i="2"/>
  <c r="BG108" i="2"/>
  <c r="BF108" i="2"/>
  <c r="T108" i="2"/>
  <c r="R108" i="2"/>
  <c r="P108" i="2"/>
  <c r="BI103" i="2"/>
  <c r="BH103" i="2"/>
  <c r="BG103" i="2"/>
  <c r="BF103" i="2"/>
  <c r="T103" i="2"/>
  <c r="R103" i="2"/>
  <c r="P103" i="2"/>
  <c r="J97" i="2"/>
  <c r="J96" i="2"/>
  <c r="F96" i="2"/>
  <c r="F94" i="2"/>
  <c r="E92" i="2"/>
  <c r="J59" i="2"/>
  <c r="J58" i="2"/>
  <c r="F58" i="2"/>
  <c r="F56" i="2"/>
  <c r="E54" i="2"/>
  <c r="J20" i="2"/>
  <c r="E20" i="2"/>
  <c r="F59" i="2"/>
  <c r="J19" i="2"/>
  <c r="J14" i="2"/>
  <c r="J56" i="2"/>
  <c r="E7" i="2"/>
  <c r="E50" i="2"/>
  <c r="L50" i="1"/>
  <c r="AM50" i="1"/>
  <c r="AM49" i="1"/>
  <c r="L49" i="1"/>
  <c r="AM47" i="1"/>
  <c r="L47" i="1"/>
  <c r="L45" i="1"/>
  <c r="L44" i="1"/>
  <c r="J169" i="3"/>
  <c r="BK255" i="3"/>
  <c r="BK199" i="3"/>
  <c r="BK113" i="3"/>
  <c r="J153" i="3"/>
  <c r="BK140" i="4"/>
  <c r="BK134" i="4"/>
  <c r="J209" i="5"/>
  <c r="BK141" i="5"/>
  <c r="BK99" i="5"/>
  <c r="J184" i="5"/>
  <c r="J123" i="5"/>
  <c r="BK720" i="6"/>
  <c r="BK534" i="6"/>
  <c r="J246" i="6"/>
  <c r="BK681" i="6"/>
  <c r="J582" i="6"/>
  <c r="J504" i="6"/>
  <c r="BK382" i="6"/>
  <c r="BK204" i="6"/>
  <c r="BK788" i="6"/>
  <c r="J681" i="6"/>
  <c r="J347" i="6"/>
  <c r="J750" i="6"/>
  <c r="J551" i="6"/>
  <c r="J260" i="6"/>
  <c r="J304" i="7"/>
  <c r="J98" i="7"/>
  <c r="J201" i="7"/>
  <c r="BK328" i="7"/>
  <c r="J232" i="7"/>
  <c r="BK197" i="7"/>
  <c r="J109" i="7"/>
  <c r="BK240" i="7"/>
  <c r="BK218" i="8"/>
  <c r="J173" i="8"/>
  <c r="J212" i="8"/>
  <c r="BK198" i="8"/>
  <c r="J127" i="8"/>
  <c r="J827" i="2"/>
  <c r="BK767" i="2"/>
  <c r="J701" i="2"/>
  <c r="BK617" i="2"/>
  <c r="J548" i="2"/>
  <c r="J499" i="2"/>
  <c r="J471" i="2"/>
  <c r="BK385" i="2"/>
  <c r="BK273" i="2"/>
  <c r="J170" i="2"/>
  <c r="J868" i="2"/>
  <c r="J854" i="2"/>
  <c r="J752" i="2"/>
  <c r="BK642" i="2"/>
  <c r="J453" i="2"/>
  <c r="J312" i="2"/>
  <c r="J250" i="2"/>
  <c r="BK175" i="2"/>
  <c r="J864" i="2"/>
  <c r="J797" i="2"/>
  <c r="BK730" i="2"/>
  <c r="BK675" i="2"/>
  <c r="BK607" i="2"/>
  <c r="J517" i="2"/>
  <c r="BK487" i="2"/>
  <c r="J434" i="2"/>
  <c r="J352" i="2"/>
  <c r="J266" i="2"/>
  <c r="BK205" i="2"/>
  <c r="J149" i="2"/>
  <c r="AS60" i="1"/>
  <c r="J392" i="2"/>
  <c r="BK183" i="2"/>
  <c r="BK261" i="3"/>
  <c r="J165" i="3"/>
  <c r="J252" i="3"/>
  <c r="BK195" i="3"/>
  <c r="J157" i="3"/>
  <c r="J195" i="3"/>
  <c r="J144" i="4"/>
  <c r="J234" i="5"/>
  <c r="J196" i="5"/>
  <c r="BK135" i="5"/>
  <c r="J219" i="5"/>
  <c r="BK108" i="5"/>
  <c r="J686" i="6"/>
  <c r="BK582" i="6"/>
  <c r="BK483" i="6"/>
  <c r="BK260" i="6"/>
  <c r="BK137" i="6"/>
  <c r="BK750" i="6"/>
  <c r="J651" i="6"/>
  <c r="J546" i="6"/>
  <c r="BK465" i="6"/>
  <c r="J287" i="6"/>
  <c r="J192" i="6"/>
  <c r="J788" i="6"/>
  <c r="BK479" i="6"/>
  <c r="BK312" i="6"/>
  <c r="J118" i="6"/>
  <c r="BK439" i="6"/>
  <c r="BK154" i="6"/>
  <c r="BK154" i="7"/>
  <c r="J240" i="7"/>
  <c r="J123" i="7"/>
  <c r="BK201" i="7"/>
  <c r="BK137" i="7"/>
  <c r="J211" i="7"/>
  <c r="BK209" i="8"/>
  <c r="J224" i="8"/>
  <c r="J112" i="8"/>
  <c r="BK189" i="8"/>
  <c r="BK94" i="8"/>
  <c r="BK317" i="2"/>
  <c r="J233" i="2"/>
  <c r="BK157" i="2"/>
  <c r="J730" i="2"/>
  <c r="J654" i="2"/>
  <c r="BK515" i="2"/>
  <c r="J380" i="2"/>
  <c r="J273" i="2"/>
  <c r="BK214" i="2"/>
  <c r="J867" i="2"/>
  <c r="BK827" i="2"/>
  <c r="BK791" i="2"/>
  <c r="BK752" i="2"/>
  <c r="J682" i="2"/>
  <c r="J633" i="2"/>
  <c r="J515" i="2"/>
  <c r="BK462" i="2"/>
  <c r="BK408" i="2"/>
  <c r="J299" i="2"/>
  <c r="J220" i="2"/>
  <c r="BK146" i="2"/>
  <c r="J842" i="2"/>
  <c r="BK778" i="2"/>
  <c r="J617" i="2"/>
  <c r="J525" i="2"/>
  <c r="J415" i="2"/>
  <c r="J186" i="2"/>
  <c r="J265" i="3"/>
  <c r="BK252" i="3"/>
  <c r="J102" i="3"/>
  <c r="J118" i="4"/>
  <c r="J216" i="5"/>
  <c r="BK148" i="5"/>
  <c r="BK95" i="5"/>
  <c r="J212" i="5"/>
  <c r="J203" i="5"/>
  <c r="J155" i="5"/>
  <c r="J104" i="5"/>
  <c r="BK659" i="6"/>
  <c r="J522" i="6"/>
  <c r="J439" i="6"/>
  <c r="J229" i="6"/>
  <c r="J125" i="6"/>
  <c r="BK724" i="6"/>
  <c r="BK670" i="6"/>
  <c r="J609" i="6"/>
  <c r="J528" i="6"/>
  <c r="BK473" i="6"/>
  <c r="BK388" i="6"/>
  <c r="J307" i="6"/>
  <c r="BK234" i="6"/>
  <c r="BK118" i="6"/>
  <c r="J694" i="6"/>
  <c r="J461" i="6"/>
  <c r="J255" i="6"/>
  <c r="BK125" i="6"/>
  <c r="J643" i="6"/>
  <c r="BK363" i="6"/>
  <c r="J198" i="6"/>
  <c r="J324" i="7"/>
  <c r="J189" i="7"/>
  <c r="J283" i="7"/>
  <c r="BK189" i="7"/>
  <c r="BK236" i="7"/>
  <c r="J142" i="7"/>
  <c r="BK293" i="7"/>
  <c r="BK193" i="7"/>
  <c r="BK170" i="8"/>
  <c r="J218" i="8"/>
  <c r="BK127" i="8"/>
  <c r="J198" i="8"/>
  <c r="J221" i="8"/>
  <c r="J120" i="8"/>
  <c r="J243" i="3"/>
  <c r="BK149" i="3"/>
  <c r="BK231" i="3"/>
  <c r="BK191" i="3"/>
  <c r="BK169" i="3"/>
  <c r="BK98" i="3"/>
  <c r="BK243" i="3"/>
  <c r="J114" i="4"/>
  <c r="J231" i="5"/>
  <c r="BK184" i="5"/>
  <c r="J129" i="5"/>
  <c r="BK216" i="5"/>
  <c r="J160" i="5"/>
  <c r="BK744" i="6"/>
  <c r="BK635" i="6"/>
  <c r="BK488" i="6"/>
  <c r="BK330" i="6"/>
  <c r="BK183" i="6"/>
  <c r="BK646" i="6"/>
  <c r="J517" i="6"/>
  <c r="BK429" i="6"/>
  <c r="J297" i="6"/>
  <c r="BK131" i="6"/>
  <c r="BK708" i="6"/>
  <c r="BK494" i="6"/>
  <c r="BK282" i="6"/>
  <c r="J621" i="6"/>
  <c r="BK414" i="6"/>
  <c r="J183" i="6"/>
  <c r="BK102" i="6"/>
  <c r="J275" i="7"/>
  <c r="J151" i="7"/>
  <c r="BK283" i="7"/>
  <c r="J205" i="7"/>
  <c r="J333" i="7"/>
  <c r="BK224" i="7"/>
  <c r="J153" i="8"/>
  <c r="J133" i="8"/>
  <c r="BK124" i="8"/>
  <c r="J167" i="8"/>
  <c r="J836" i="2"/>
  <c r="BK810" i="2"/>
  <c r="J763" i="2"/>
  <c r="BK633" i="2"/>
  <c r="J597" i="2"/>
  <c r="J556" i="2"/>
  <c r="BK513" i="2"/>
  <c r="J476" i="2"/>
  <c r="J430" i="2"/>
  <c r="J359" i="2"/>
  <c r="BK229" i="2"/>
  <c r="BK143" i="2"/>
  <c r="BK867" i="2"/>
  <c r="J791" i="2"/>
  <c r="J684" i="2"/>
  <c r="BK540" i="2"/>
  <c r="J408" i="2"/>
  <c r="J280" i="2"/>
  <c r="BK220" i="2"/>
  <c r="BK133" i="2"/>
  <c r="J818" i="2"/>
  <c r="J778" i="2"/>
  <c r="J698" i="2"/>
  <c r="BK639" i="2"/>
  <c r="BK548" i="2"/>
  <c r="J497" i="2"/>
  <c r="J458" i="2"/>
  <c r="BK380" i="2"/>
  <c r="J297" i="2"/>
  <c r="J214" i="2"/>
  <c r="J168" i="2"/>
  <c r="J112" i="2"/>
  <c r="BK684" i="2"/>
  <c r="J540" i="2"/>
  <c r="J504" i="2"/>
  <c r="J237" i="2"/>
  <c r="J108" i="2"/>
  <c r="J225" i="3"/>
  <c r="BK181" i="3"/>
  <c r="BK128" i="3"/>
  <c r="BK209" i="3"/>
  <c r="J142" i="3"/>
  <c r="BK220" i="3"/>
  <c r="J134" i="4"/>
  <c r="J140" i="4"/>
  <c r="BK222" i="5"/>
  <c r="BK155" i="5"/>
  <c r="BK104" i="5"/>
  <c r="BK196" i="5"/>
  <c r="BK132" i="5"/>
  <c r="BK702" i="6"/>
  <c r="BK554" i="6"/>
  <c r="BK401" i="6"/>
  <c r="BK214" i="6"/>
  <c r="BK781" i="6"/>
  <c r="J700" i="6"/>
  <c r="BK593" i="6"/>
  <c r="BK492" i="6"/>
  <c r="J424" i="6"/>
  <c r="BK318" i="6"/>
  <c r="J214" i="6"/>
  <c r="J107" i="6"/>
  <c r="BK626" i="6"/>
  <c r="BK371" i="6"/>
  <c r="J724" i="6"/>
  <c r="BK513" i="6"/>
  <c r="J234" i="6"/>
  <c r="BK275" i="7"/>
  <c r="BK118" i="7"/>
  <c r="BK146" i="7"/>
  <c r="J293" i="7"/>
  <c r="J118" i="7"/>
  <c r="BK228" i="7"/>
  <c r="J206" i="8"/>
  <c r="BK130" i="8"/>
  <c r="J148" i="8"/>
  <c r="J170" i="8"/>
  <c r="BK392" i="2"/>
  <c r="BK299" i="2"/>
  <c r="J197" i="2"/>
  <c r="J133" i="2"/>
  <c r="BK745" i="2"/>
  <c r="J627" i="2"/>
  <c r="J467" i="2"/>
  <c r="BK333" i="2"/>
  <c r="BK237" i="2"/>
  <c r="BK139" i="2"/>
  <c r="BK836" i="2"/>
  <c r="BK802" i="2"/>
  <c r="BK669" i="2"/>
  <c r="BK556" i="2"/>
  <c r="J481" i="2"/>
  <c r="J438" i="2"/>
  <c r="BK347" i="2"/>
  <c r="J259" i="2"/>
  <c r="BK170" i="2"/>
  <c r="BK116" i="2"/>
  <c r="J814" i="2"/>
  <c r="J690" i="2"/>
  <c r="BK577" i="2"/>
  <c r="J448" i="2"/>
  <c r="J317" i="2"/>
  <c r="BK197" i="2"/>
  <c r="J116" i="2"/>
  <c r="BK248" i="3"/>
  <c r="J231" i="3"/>
  <c r="BK122" i="4"/>
  <c r="BK98" i="4"/>
  <c r="BK123" i="5"/>
  <c r="J222" i="5"/>
  <c r="J181" i="5"/>
  <c r="BK115" i="5"/>
  <c r="BK546" i="6"/>
  <c r="J469" i="6"/>
  <c r="J274" i="6"/>
  <c r="J166" i="6"/>
  <c r="J754" i="6"/>
  <c r="J708" i="6"/>
  <c r="J635" i="6"/>
  <c r="BK551" i="6"/>
  <c r="J488" i="6"/>
  <c r="BK419" i="6"/>
  <c r="J330" i="6"/>
  <c r="BK209" i="6"/>
  <c r="J102" i="6"/>
  <c r="J744" i="6"/>
  <c r="J593" i="6"/>
  <c r="BK342" i="6"/>
  <c r="J111" i="6"/>
  <c r="BK508" i="6"/>
  <c r="BK297" i="6"/>
  <c r="J172" i="6"/>
  <c r="J279" i="7"/>
  <c r="BK132" i="7"/>
  <c r="J197" i="7"/>
  <c r="BK248" i="7"/>
  <c r="J186" i="7"/>
  <c r="J105" i="7"/>
  <c r="J252" i="7"/>
  <c r="BK94" i="7"/>
  <c r="BK100" i="8"/>
  <c r="BK105" i="8"/>
  <c r="J142" i="8"/>
  <c r="BK173" i="8"/>
  <c r="J105" i="8"/>
  <c r="J191" i="3"/>
  <c r="J161" i="3"/>
  <c r="J273" i="3"/>
  <c r="BK225" i="3"/>
  <c r="BK187" i="3"/>
  <c r="BK161" i="3"/>
  <c r="J128" i="3"/>
  <c r="BK265" i="3"/>
  <c r="BK94" i="3"/>
  <c r="J98" i="3"/>
  <c r="J94" i="4"/>
  <c r="BK114" i="4"/>
  <c r="BK219" i="5"/>
  <c r="BK160" i="5"/>
  <c r="BK119" i="5"/>
  <c r="BK234" i="5"/>
  <c r="BK209" i="5"/>
  <c r="J141" i="5"/>
  <c r="J111" i="5"/>
  <c r="BK662" i="6"/>
  <c r="J605" i="6"/>
  <c r="BK517" i="6"/>
  <c r="BK424" i="6"/>
  <c r="BK307" i="6"/>
  <c r="J667" i="6"/>
  <c r="J603" i="6"/>
  <c r="J554" i="6"/>
  <c r="J492" i="6"/>
  <c r="BK450" i="6"/>
  <c r="BK347" i="6"/>
  <c r="BK246" i="6"/>
  <c r="BK172" i="6"/>
  <c r="J758" i="6"/>
  <c r="BK609" i="6"/>
  <c r="J382" i="6"/>
  <c r="J154" i="6"/>
  <c r="J720" i="6"/>
  <c r="J465" i="6"/>
  <c r="J239" i="6"/>
  <c r="J143" i="6"/>
  <c r="BK232" i="7"/>
  <c r="BK151" i="7"/>
  <c r="J224" i="7"/>
  <c r="BK98" i="7"/>
  <c r="BK316" i="7"/>
  <c r="J257" i="7"/>
  <c r="J217" i="7"/>
  <c r="J146" i="7"/>
  <c r="BK297" i="7"/>
  <c r="BK109" i="7"/>
  <c r="J130" i="8"/>
  <c r="BK221" i="8"/>
  <c r="BK112" i="8"/>
  <c r="J195" i="8"/>
  <c r="BK224" i="8"/>
  <c r="BK148" i="8"/>
  <c r="J831" i="2"/>
  <c r="BK822" i="2"/>
  <c r="J783" i="2"/>
  <c r="J758" i="2"/>
  <c r="J639" i="2"/>
  <c r="J607" i="2"/>
  <c r="BK566" i="2"/>
  <c r="J535" i="2"/>
  <c r="BK497" i="2"/>
  <c r="BK467" i="2"/>
  <c r="BK413" i="2"/>
  <c r="J322" i="2"/>
  <c r="BK250" i="2"/>
  <c r="BK209" i="2"/>
  <c r="BK159" i="2"/>
  <c r="J103" i="2"/>
  <c r="BK864" i="2"/>
  <c r="J848" i="2"/>
  <c r="BK720" i="2"/>
  <c r="J658" i="2"/>
  <c r="J513" i="2"/>
  <c r="BK471" i="2"/>
  <c r="J344" i="2"/>
  <c r="J271" i="2"/>
  <c r="J229" i="2"/>
  <c r="J157" i="2"/>
  <c r="BK112" i="2"/>
  <c r="BK842" i="2"/>
  <c r="BK806" i="2"/>
  <c r="BK758" i="2"/>
  <c r="BK690" i="2"/>
  <c r="J647" i="2"/>
  <c r="J577" i="2"/>
  <c r="J508" i="2"/>
  <c r="BK443" i="2"/>
  <c r="BK402" i="2"/>
  <c r="BK322" i="2"/>
  <c r="BK280" i="2"/>
  <c r="BK224" i="2"/>
  <c r="BK186" i="2"/>
  <c r="J143" i="2"/>
  <c r="BK763" i="2"/>
  <c r="J693" i="2"/>
  <c r="BK650" i="2"/>
  <c r="J530" i="2"/>
  <c r="J462" i="2"/>
  <c r="BK430" i="2"/>
  <c r="J293" i="2"/>
  <c r="BK192" i="2"/>
  <c r="BK121" i="2"/>
  <c r="BK269" i="3"/>
  <c r="J199" i="3"/>
  <c r="J172" i="3"/>
  <c r="J261" i="3"/>
  <c r="J220" i="3"/>
  <c r="J181" i="3"/>
  <c r="BK165" i="3"/>
  <c r="J107" i="3"/>
  <c r="BK203" i="3"/>
  <c r="BK107" i="3"/>
  <c r="J108" i="4"/>
  <c r="BK118" i="4"/>
  <c r="J228" i="5"/>
  <c r="BK178" i="5"/>
  <c r="J126" i="5"/>
  <c r="J237" i="5"/>
  <c r="J178" i="5"/>
  <c r="J148" i="5"/>
  <c r="J95" i="5"/>
  <c r="BK621" i="6"/>
  <c r="BK528" i="6"/>
  <c r="BK444" i="6"/>
  <c r="J318" i="6"/>
  <c r="J178" i="6"/>
  <c r="J769" i="6"/>
  <c r="J736" i="6"/>
  <c r="BK694" i="6"/>
  <c r="J630" i="6"/>
  <c r="J565" i="6"/>
  <c r="J508" i="6"/>
  <c r="J444" i="6"/>
  <c r="J377" i="6"/>
  <c r="BK274" i="6"/>
  <c r="J137" i="6"/>
  <c r="BK769" i="6"/>
  <c r="J697" i="6"/>
  <c r="BK605" i="6"/>
  <c r="J419" i="6"/>
  <c r="J251" i="6"/>
  <c r="J646" i="6"/>
  <c r="J483" i="6"/>
  <c r="BK287" i="6"/>
  <c r="BK111" i="6"/>
  <c r="J236" i="7"/>
  <c r="BK289" i="7"/>
  <c r="BK205" i="7"/>
  <c r="BK333" i="7"/>
  <c r="BK310" i="7"/>
  <c r="J179" i="7"/>
  <c r="J94" i="7"/>
  <c r="J289" i="7"/>
  <c r="J137" i="7"/>
  <c r="BK136" i="8"/>
  <c r="J163" i="8"/>
  <c r="BK202" i="8"/>
  <c r="J215" i="8"/>
  <c r="BK153" i="8"/>
  <c r="J116" i="8"/>
  <c r="J367" i="2"/>
  <c r="BK266" i="2"/>
  <c r="J224" i="2"/>
  <c r="J163" i="2"/>
  <c r="BK773" i="2"/>
  <c r="J711" i="2"/>
  <c r="J675" i="2"/>
  <c r="BK535" i="2"/>
  <c r="BK485" i="2"/>
  <c r="BK367" i="2"/>
  <c r="BK285" i="2"/>
  <c r="BK245" i="2"/>
  <c r="BK163" i="2"/>
  <c r="BK108" i="2"/>
  <c r="BK848" i="2"/>
  <c r="J810" i="2"/>
  <c r="J767" i="2"/>
  <c r="BK717" i="2"/>
  <c r="BK693" i="2"/>
  <c r="J650" i="2"/>
  <c r="BK627" i="2"/>
  <c r="BK544" i="2"/>
  <c r="BK499" i="2"/>
  <c r="BK453" i="2"/>
  <c r="BK428" i="2"/>
  <c r="BK359" i="2"/>
  <c r="BK293" i="2"/>
  <c r="BK271" i="2"/>
  <c r="J209" i="2"/>
  <c r="J159" i="2"/>
  <c r="J139" i="2"/>
  <c r="J822" i="2"/>
  <c r="BK797" i="2"/>
  <c r="BK682" i="2"/>
  <c r="BK517" i="2"/>
  <c r="BK434" i="2"/>
  <c r="J347" i="2"/>
  <c r="J205" i="2"/>
  <c r="J177" i="2"/>
  <c r="J285" i="3"/>
  <c r="BK102" i="3"/>
  <c r="BK134" i="3"/>
  <c r="J98" i="4"/>
  <c r="BK237" i="5"/>
  <c r="BK203" i="5"/>
  <c r="J166" i="5"/>
  <c r="J132" i="5"/>
  <c r="BK171" i="5"/>
  <c r="BK126" i="5"/>
  <c r="BK667" i="6"/>
  <c r="BK603" i="6"/>
  <c r="BK499" i="6"/>
  <c r="BK377" i="6"/>
  <c r="BK185" i="6"/>
  <c r="BK775" i="6"/>
  <c r="J740" i="6"/>
  <c r="J662" i="6"/>
  <c r="J571" i="6"/>
  <c r="J513" i="6"/>
  <c r="J434" i="6"/>
  <c r="J363" i="6"/>
  <c r="BK251" i="6"/>
  <c r="BK190" i="6"/>
  <c r="J781" i="6"/>
  <c r="BK676" i="6"/>
  <c r="J429" i="6"/>
  <c r="BK198" i="6"/>
  <c r="BK736" i="6"/>
  <c r="BK571" i="6"/>
  <c r="J450" i="6"/>
  <c r="BK255" i="6"/>
  <c r="J149" i="6"/>
  <c r="J248" i="7"/>
  <c r="BK304" i="7"/>
  <c r="BK217" i="7"/>
  <c r="BK142" i="7"/>
  <c r="J228" i="7"/>
  <c r="BK158" i="7"/>
  <c r="J328" i="7"/>
  <c r="J128" i="7"/>
  <c r="J124" i="8"/>
  <c r="BK183" i="8"/>
  <c r="BK215" i="8"/>
  <c r="BK116" i="8"/>
  <c r="BK195" i="8"/>
  <c r="BK142" i="8"/>
  <c r="J176" i="3"/>
  <c r="J134" i="3"/>
  <c r="J248" i="3"/>
  <c r="BK216" i="3"/>
  <c r="BK176" i="3"/>
  <c r="J149" i="3"/>
  <c r="J279" i="3"/>
  <c r="J216" i="3"/>
  <c r="J113" i="3"/>
  <c r="J128" i="4"/>
  <c r="BK94" i="4"/>
  <c r="J175" i="5"/>
  <c r="BK111" i="5"/>
  <c r="BK225" i="5"/>
  <c r="BK175" i="5"/>
  <c r="BK129" i="5"/>
  <c r="J99" i="5"/>
  <c r="BK697" i="6"/>
  <c r="BK565" i="6"/>
  <c r="BK455" i="6"/>
  <c r="J371" i="6"/>
  <c r="BK192" i="6"/>
  <c r="BK143" i="6"/>
  <c r="J613" i="6"/>
  <c r="J534" i="6"/>
  <c r="BK469" i="6"/>
  <c r="J414" i="6"/>
  <c r="BK324" i="6"/>
  <c r="BK229" i="6"/>
  <c r="BK149" i="6"/>
  <c r="J775" i="6"/>
  <c r="BK651" i="6"/>
  <c r="J455" i="6"/>
  <c r="J209" i="6"/>
  <c r="J659" i="6"/>
  <c r="J494" i="6"/>
  <c r="J312" i="6"/>
  <c r="BK160" i="6"/>
  <c r="J262" i="7"/>
  <c r="BK173" i="7"/>
  <c r="BK252" i="7"/>
  <c r="BK128" i="7"/>
  <c r="J297" i="7"/>
  <c r="J244" i="7"/>
  <c r="J173" i="7"/>
  <c r="J132" i="7"/>
  <c r="J269" i="7"/>
  <c r="BK186" i="7"/>
  <c r="J109" i="8"/>
  <c r="J202" i="8"/>
  <c r="J94" i="8"/>
  <c r="BK163" i="8"/>
  <c r="BK212" i="8"/>
  <c r="J183" i="8"/>
  <c r="J100" i="8"/>
  <c r="BK818" i="2"/>
  <c r="J773" i="2"/>
  <c r="J720" i="2"/>
  <c r="BK647" i="2"/>
  <c r="J629" i="2"/>
  <c r="J587" i="2"/>
  <c r="J544" i="2"/>
  <c r="BK508" i="2"/>
  <c r="J485" i="2"/>
  <c r="J443" i="2"/>
  <c r="J402" i="2"/>
  <c r="BK312" i="2"/>
  <c r="J241" i="2"/>
  <c r="BK177" i="2"/>
  <c r="BK149" i="2"/>
  <c r="BK868" i="2"/>
  <c r="BK861" i="2"/>
  <c r="BK788" i="2"/>
  <c r="J739" i="2"/>
  <c r="BK525" i="2"/>
  <c r="J487" i="2"/>
  <c r="J375" i="2"/>
  <c r="BK289" i="2"/>
  <c r="BK241" i="2"/>
  <c r="BK154" i="2"/>
  <c r="BK854" i="2"/>
  <c r="BK831" i="2"/>
  <c r="J788" i="2"/>
  <c r="J745" i="2"/>
  <c r="BK711" i="2"/>
  <c r="BK658" i="2"/>
  <c r="BK629" i="2"/>
  <c r="BK530" i="2"/>
  <c r="BK504" i="2"/>
  <c r="BK476" i="2"/>
  <c r="BK415" i="2"/>
  <c r="J333" i="2"/>
  <c r="J289" i="2"/>
  <c r="J255" i="2"/>
  <c r="J183" i="2"/>
  <c r="J121" i="2"/>
  <c r="J802" i="2"/>
  <c r="BK698" i="2"/>
  <c r="J669" i="2"/>
  <c r="BK587" i="2"/>
  <c r="J521" i="2"/>
  <c r="BK438" i="2"/>
  <c r="BK375" i="2"/>
  <c r="J201" i="2"/>
  <c r="BK168" i="2"/>
  <c r="BK273" i="3"/>
  <c r="BK239" i="3"/>
  <c r="J187" i="3"/>
  <c r="BK157" i="3"/>
  <c r="BK279" i="3"/>
  <c r="J239" i="3"/>
  <c r="J203" i="3"/>
  <c r="BK172" i="3"/>
  <c r="BK153" i="3"/>
  <c r="BK285" i="3"/>
  <c r="BK142" i="3"/>
  <c r="J94" i="3"/>
  <c r="J122" i="4"/>
  <c r="BK108" i="4"/>
  <c r="BK212" i="5"/>
  <c r="J171" i="5"/>
  <c r="J115" i="5"/>
  <c r="BK231" i="5"/>
  <c r="BK166" i="5"/>
  <c r="J119" i="5"/>
  <c r="BK740" i="6"/>
  <c r="BK643" i="6"/>
  <c r="BK504" i="6"/>
  <c r="BK353" i="6"/>
  <c r="J190" i="6"/>
  <c r="BK758" i="6"/>
  <c r="J702" i="6"/>
  <c r="J676" i="6"/>
  <c r="BK617" i="6"/>
  <c r="BK522" i="6"/>
  <c r="J479" i="6"/>
  <c r="J401" i="6"/>
  <c r="J342" i="6"/>
  <c r="BK239" i="6"/>
  <c r="BK166" i="6"/>
  <c r="BK754" i="6"/>
  <c r="J670" i="6"/>
  <c r="BK434" i="6"/>
  <c r="J185" i="6"/>
  <c r="BK107" i="6"/>
  <c r="J617" i="6"/>
  <c r="J353" i="6"/>
  <c r="BK178" i="6"/>
  <c r="J310" i="7"/>
  <c r="BK179" i="7"/>
  <c r="BK257" i="7"/>
  <c r="J193" i="7"/>
  <c r="BK324" i="7"/>
  <c r="J154" i="7"/>
  <c r="J316" i="7"/>
  <c r="BK262" i="7"/>
  <c r="BK105" i="7"/>
  <c r="BK120" i="8"/>
  <c r="BK109" i="8"/>
  <c r="J189" i="8"/>
  <c r="BK206" i="8"/>
  <c r="J136" i="8"/>
  <c r="BK458" i="2"/>
  <c r="BK352" i="2"/>
  <c r="J245" i="2"/>
  <c r="J175" i="2"/>
  <c r="J146" i="2"/>
  <c r="AS55" i="1"/>
  <c r="J494" i="2"/>
  <c r="J428" i="2"/>
  <c r="BK297" i="2"/>
  <c r="BK255" i="2"/>
  <c r="BK201" i="2"/>
  <c r="BK128" i="2"/>
  <c r="J861" i="2"/>
  <c r="BK814" i="2"/>
  <c r="BK783" i="2"/>
  <c r="BK739" i="2"/>
  <c r="BK701" i="2"/>
  <c r="J642" i="2"/>
  <c r="BK597" i="2"/>
  <c r="BK521" i="2"/>
  <c r="BK494" i="2"/>
  <c r="BK448" i="2"/>
  <c r="J385" i="2"/>
  <c r="BK344" i="2"/>
  <c r="J285" i="2"/>
  <c r="BK233" i="2"/>
  <c r="J192" i="2"/>
  <c r="J154" i="2"/>
  <c r="BK103" i="2"/>
  <c r="J806" i="2"/>
  <c r="J717" i="2"/>
  <c r="BK654" i="2"/>
  <c r="J566" i="2"/>
  <c r="BK481" i="2"/>
  <c r="J413" i="2"/>
  <c r="BK259" i="2"/>
  <c r="J128" i="2"/>
  <c r="J255" i="3"/>
  <c r="J269" i="3"/>
  <c r="J209" i="3"/>
  <c r="BK144" i="4"/>
  <c r="BK128" i="4"/>
  <c r="J225" i="5"/>
  <c r="BK181" i="5"/>
  <c r="J108" i="5"/>
  <c r="BK228" i="5"/>
  <c r="J135" i="5"/>
  <c r="BK700" i="6"/>
  <c r="BK630" i="6"/>
  <c r="J324" i="6"/>
  <c r="J204" i="6"/>
  <c r="BK763" i="6"/>
  <c r="J626" i="6"/>
  <c r="J499" i="6"/>
  <c r="BK461" i="6"/>
  <c r="J282" i="6"/>
  <c r="J160" i="6"/>
  <c r="J763" i="6"/>
  <c r="BK613" i="6"/>
  <c r="J388" i="6"/>
  <c r="BK686" i="6"/>
  <c r="J473" i="6"/>
  <c r="J131" i="6"/>
  <c r="J158" i="7"/>
  <c r="BK244" i="7"/>
  <c r="BK269" i="7"/>
  <c r="BK211" i="7"/>
  <c r="BK123" i="7"/>
  <c r="BK279" i="7"/>
  <c r="BK133" i="8"/>
  <c r="BK158" i="8"/>
  <c r="BK167" i="8"/>
  <c r="J209" i="8"/>
  <c r="J158" i="8"/>
  <c r="R93" i="4" l="1"/>
  <c r="P182" i="8"/>
  <c r="T93" i="4"/>
  <c r="T182" i="8"/>
  <c r="P93" i="4"/>
  <c r="R182" i="8"/>
  <c r="BK102" i="2"/>
  <c r="J102" i="2" s="1"/>
  <c r="J65" i="2" s="1"/>
  <c r="P93" i="7"/>
  <c r="R157" i="7"/>
  <c r="P256" i="7"/>
  <c r="T268" i="7"/>
  <c r="P104" i="8"/>
  <c r="BK152" i="8"/>
  <c r="J152" i="8"/>
  <c r="J67" i="8"/>
  <c r="BK166" i="8"/>
  <c r="J166" i="8"/>
  <c r="J68" i="8" s="1"/>
  <c r="T166" i="8"/>
  <c r="BK194" i="8"/>
  <c r="J194" i="8"/>
  <c r="J70" i="8"/>
  <c r="R93" i="7"/>
  <c r="P157" i="7"/>
  <c r="R256" i="7"/>
  <c r="P268" i="7"/>
  <c r="T104" i="8"/>
  <c r="R141" i="8"/>
  <c r="R152" i="8"/>
  <c r="P166" i="8"/>
  <c r="P194" i="8"/>
  <c r="BK796" i="2"/>
  <c r="J796" i="2"/>
  <c r="J77" i="2"/>
  <c r="R796" i="2"/>
  <c r="BK863" i="2"/>
  <c r="J863" i="2" s="1"/>
  <c r="J78" i="2" s="1"/>
  <c r="R863" i="2"/>
  <c r="BK112" i="3"/>
  <c r="J112" i="3" s="1"/>
  <c r="J66" i="3" s="1"/>
  <c r="T112" i="3"/>
  <c r="T93" i="3" s="1"/>
  <c r="P208" i="3"/>
  <c r="T208" i="3"/>
  <c r="P230" i="3"/>
  <c r="R230" i="3"/>
  <c r="BK107" i="4"/>
  <c r="J107" i="4" s="1"/>
  <c r="J67" i="4" s="1"/>
  <c r="R107" i="4"/>
  <c r="R106" i="4" s="1"/>
  <c r="BK127" i="4"/>
  <c r="J127" i="4"/>
  <c r="J69" i="4" s="1"/>
  <c r="R127" i="4"/>
  <c r="R126" i="4"/>
  <c r="P103" i="5"/>
  <c r="T103" i="5"/>
  <c r="P147" i="5"/>
  <c r="T147" i="5"/>
  <c r="P159" i="5"/>
  <c r="T159" i="5"/>
  <c r="P174" i="5"/>
  <c r="T174" i="5"/>
  <c r="P195" i="5"/>
  <c r="T195" i="5"/>
  <c r="P208" i="5"/>
  <c r="T208" i="5"/>
  <c r="P101" i="6"/>
  <c r="T101" i="6"/>
  <c r="P148" i="6"/>
  <c r="T148" i="6"/>
  <c r="P177" i="6"/>
  <c r="T177" i="6"/>
  <c r="P203" i="6"/>
  <c r="R203" i="6"/>
  <c r="P323" i="6"/>
  <c r="T323" i="6"/>
  <c r="P602" i="6"/>
  <c r="R602" i="6"/>
  <c r="BK629" i="6"/>
  <c r="J629" i="6" s="1"/>
  <c r="J74" i="6" s="1"/>
  <c r="T629" i="6"/>
  <c r="P696" i="6"/>
  <c r="T696" i="6"/>
  <c r="P707" i="6"/>
  <c r="T707" i="6"/>
  <c r="BK93" i="7"/>
  <c r="J93" i="7" s="1"/>
  <c r="J65" i="7" s="1"/>
  <c r="BK157" i="7"/>
  <c r="J157" i="7"/>
  <c r="J66" i="7"/>
  <c r="BK256" i="7"/>
  <c r="J256" i="7" s="1"/>
  <c r="J67" i="7" s="1"/>
  <c r="BK268" i="7"/>
  <c r="J268" i="7"/>
  <c r="J68" i="7"/>
  <c r="R104" i="8"/>
  <c r="P141" i="8"/>
  <c r="P152" i="8"/>
  <c r="R194" i="8"/>
  <c r="P102" i="2"/>
  <c r="R102" i="2"/>
  <c r="T102" i="2"/>
  <c r="BK156" i="2"/>
  <c r="J156" i="2" s="1"/>
  <c r="J66" i="2" s="1"/>
  <c r="P156" i="2"/>
  <c r="R156" i="2"/>
  <c r="T156" i="2"/>
  <c r="BK258" i="2"/>
  <c r="J258" i="2"/>
  <c r="J67" i="2" s="1"/>
  <c r="P258" i="2"/>
  <c r="R258" i="2"/>
  <c r="T258" i="2"/>
  <c r="BK311" i="2"/>
  <c r="J311" i="2" s="1"/>
  <c r="J68" i="2" s="1"/>
  <c r="P311" i="2"/>
  <c r="R311" i="2"/>
  <c r="T311" i="2"/>
  <c r="BK391" i="2"/>
  <c r="J391" i="2"/>
  <c r="J69" i="2" s="1"/>
  <c r="P391" i="2"/>
  <c r="R391" i="2"/>
  <c r="T391" i="2"/>
  <c r="BK407" i="2"/>
  <c r="J407" i="2" s="1"/>
  <c r="J70" i="2" s="1"/>
  <c r="P407" i="2"/>
  <c r="R407" i="2"/>
  <c r="T407" i="2"/>
  <c r="BK414" i="2"/>
  <c r="J414" i="2"/>
  <c r="J71" i="2" s="1"/>
  <c r="P414" i="2"/>
  <c r="R414" i="2"/>
  <c r="T414" i="2"/>
  <c r="BK626" i="2"/>
  <c r="J626" i="2" s="1"/>
  <c r="J72" i="2" s="1"/>
  <c r="P626" i="2"/>
  <c r="R626" i="2"/>
  <c r="T626" i="2"/>
  <c r="BK657" i="2"/>
  <c r="J657" i="2"/>
  <c r="J75" i="2" s="1"/>
  <c r="P657" i="2"/>
  <c r="R657" i="2"/>
  <c r="R656" i="2" s="1"/>
  <c r="T657" i="2"/>
  <c r="P796" i="2"/>
  <c r="T796" i="2"/>
  <c r="P863" i="2"/>
  <c r="T863" i="2"/>
  <c r="P112" i="3"/>
  <c r="P93" i="3"/>
  <c r="R112" i="3"/>
  <c r="R93" i="3" s="1"/>
  <c r="R92" i="3" s="1"/>
  <c r="R91" i="3" s="1"/>
  <c r="BK208" i="3"/>
  <c r="J208" i="3" s="1"/>
  <c r="J68" i="3" s="1"/>
  <c r="R208" i="3"/>
  <c r="R207" i="3"/>
  <c r="BK230" i="3"/>
  <c r="J230" i="3"/>
  <c r="J69" i="3"/>
  <c r="T230" i="3"/>
  <c r="P107" i="4"/>
  <c r="P106" i="4"/>
  <c r="T107" i="4"/>
  <c r="T106" i="4" s="1"/>
  <c r="P127" i="4"/>
  <c r="P126" i="4" s="1"/>
  <c r="T127" i="4"/>
  <c r="T126" i="4"/>
  <c r="BK103" i="5"/>
  <c r="J103" i="5"/>
  <c r="J65" i="5"/>
  <c r="R103" i="5"/>
  <c r="BK147" i="5"/>
  <c r="J147" i="5"/>
  <c r="J67" i="5"/>
  <c r="R147" i="5"/>
  <c r="BK159" i="5"/>
  <c r="J159" i="5" s="1"/>
  <c r="J68" i="5" s="1"/>
  <c r="R159" i="5"/>
  <c r="BK174" i="5"/>
  <c r="J174" i="5"/>
  <c r="J69" i="5"/>
  <c r="R174" i="5"/>
  <c r="BK195" i="5"/>
  <c r="J195" i="5"/>
  <c r="J70" i="5"/>
  <c r="R195" i="5"/>
  <c r="BK208" i="5"/>
  <c r="J208" i="5" s="1"/>
  <c r="J71" i="5" s="1"/>
  <c r="R208" i="5"/>
  <c r="BK101" i="6"/>
  <c r="J101" i="6" s="1"/>
  <c r="J65" i="6" s="1"/>
  <c r="R101" i="6"/>
  <c r="BK148" i="6"/>
  <c r="J148" i="6"/>
  <c r="J66" i="6"/>
  <c r="R148" i="6"/>
  <c r="BK177" i="6"/>
  <c r="J177" i="6" s="1"/>
  <c r="J67" i="6" s="1"/>
  <c r="R177" i="6"/>
  <c r="BK203" i="6"/>
  <c r="J203" i="6" s="1"/>
  <c r="J68" i="6" s="1"/>
  <c r="T203" i="6"/>
  <c r="BK323" i="6"/>
  <c r="J323" i="6"/>
  <c r="J70" i="6"/>
  <c r="R323" i="6"/>
  <c r="BK602" i="6"/>
  <c r="J602" i="6" s="1"/>
  <c r="J71" i="6" s="1"/>
  <c r="T602" i="6"/>
  <c r="P629" i="6"/>
  <c r="P628" i="6" s="1"/>
  <c r="R629" i="6"/>
  <c r="BK696" i="6"/>
  <c r="J696" i="6" s="1"/>
  <c r="J75" i="6" s="1"/>
  <c r="R696" i="6"/>
  <c r="BK707" i="6"/>
  <c r="J707" i="6" s="1"/>
  <c r="J77" i="6" s="1"/>
  <c r="R707" i="6"/>
  <c r="T93" i="7"/>
  <c r="T157" i="7"/>
  <c r="T256" i="7"/>
  <c r="R268" i="7"/>
  <c r="BK104" i="8"/>
  <c r="J104" i="8" s="1"/>
  <c r="J65" i="8" s="1"/>
  <c r="BK141" i="8"/>
  <c r="J141" i="8" s="1"/>
  <c r="J66" i="8" s="1"/>
  <c r="T141" i="8"/>
  <c r="T152" i="8"/>
  <c r="R166" i="8"/>
  <c r="T194" i="8"/>
  <c r="BK790" i="2"/>
  <c r="J790" i="2"/>
  <c r="J76" i="2"/>
  <c r="BK93" i="4"/>
  <c r="J93" i="4"/>
  <c r="J65" i="4"/>
  <c r="BK317" i="6"/>
  <c r="J317" i="6" s="1"/>
  <c r="J69" i="6" s="1"/>
  <c r="BK625" i="6"/>
  <c r="J625" i="6"/>
  <c r="J72" i="6"/>
  <c r="BK332" i="7"/>
  <c r="J332" i="7"/>
  <c r="J69" i="7"/>
  <c r="BK182" i="8"/>
  <c r="J182" i="8"/>
  <c r="J69" i="8"/>
  <c r="BK653" i="2"/>
  <c r="J653" i="2" s="1"/>
  <c r="J73" i="2" s="1"/>
  <c r="BK140" i="5"/>
  <c r="J140" i="5"/>
  <c r="J66" i="5"/>
  <c r="BK701" i="6"/>
  <c r="J701" i="6"/>
  <c r="J76" i="6"/>
  <c r="E80" i="8"/>
  <c r="BE109" i="8"/>
  <c r="BE130" i="8"/>
  <c r="BE142" i="8"/>
  <c r="BE173" i="8"/>
  <c r="BE183" i="8"/>
  <c r="BE198" i="8"/>
  <c r="BE202" i="8"/>
  <c r="F89" i="8"/>
  <c r="BE94" i="8"/>
  <c r="BE105" i="8"/>
  <c r="BE112" i="8"/>
  <c r="BE127" i="8"/>
  <c r="BE133" i="8"/>
  <c r="BE148" i="8"/>
  <c r="BE153" i="8"/>
  <c r="BE170" i="8"/>
  <c r="BE206" i="8"/>
  <c r="BE221" i="8"/>
  <c r="BE100" i="8"/>
  <c r="BE116" i="8"/>
  <c r="BE120" i="8"/>
  <c r="BE124" i="8"/>
  <c r="BE136" i="8"/>
  <c r="BE167" i="8"/>
  <c r="BE195" i="8"/>
  <c r="BE212" i="8"/>
  <c r="J56" i="8"/>
  <c r="BE158" i="8"/>
  <c r="BE163" i="8"/>
  <c r="BE189" i="8"/>
  <c r="BE209" i="8"/>
  <c r="BE215" i="8"/>
  <c r="BE218" i="8"/>
  <c r="BE224" i="8"/>
  <c r="F59" i="7"/>
  <c r="BE118" i="7"/>
  <c r="BE132" i="7"/>
  <c r="BE142" i="7"/>
  <c r="BE173" i="7"/>
  <c r="BE189" i="7"/>
  <c r="BE244" i="7"/>
  <c r="BE304" i="7"/>
  <c r="BE310" i="7"/>
  <c r="BE333" i="7"/>
  <c r="E50" i="7"/>
  <c r="BE98" i="7"/>
  <c r="BE123" i="7"/>
  <c r="BE128" i="7"/>
  <c r="BE197" i="7"/>
  <c r="BE205" i="7"/>
  <c r="BE217" i="7"/>
  <c r="BE232" i="7"/>
  <c r="BE252" i="7"/>
  <c r="BE257" i="7"/>
  <c r="BE262" i="7"/>
  <c r="BE269" i="7"/>
  <c r="BE275" i="7"/>
  <c r="BE279" i="7"/>
  <c r="BE293" i="7"/>
  <c r="BE316" i="7"/>
  <c r="BE324" i="7"/>
  <c r="BE328" i="7"/>
  <c r="J56" i="7"/>
  <c r="BE94" i="7"/>
  <c r="BE109" i="7"/>
  <c r="BE151" i="7"/>
  <c r="BE154" i="7"/>
  <c r="BE158" i="7"/>
  <c r="BE179" i="7"/>
  <c r="BE211" i="7"/>
  <c r="BE228" i="7"/>
  <c r="BE236" i="7"/>
  <c r="BE248" i="7"/>
  <c r="BE297" i="7"/>
  <c r="BE105" i="7"/>
  <c r="BE137" i="7"/>
  <c r="BE146" i="7"/>
  <c r="BE186" i="7"/>
  <c r="BE193" i="7"/>
  <c r="BE201" i="7"/>
  <c r="BE224" i="7"/>
  <c r="BE240" i="7"/>
  <c r="BE283" i="7"/>
  <c r="BE289" i="7"/>
  <c r="J56" i="6"/>
  <c r="F59" i="6"/>
  <c r="BE118" i="6"/>
  <c r="BE185" i="6"/>
  <c r="BE192" i="6"/>
  <c r="BE214" i="6"/>
  <c r="BE274" i="6"/>
  <c r="BE307" i="6"/>
  <c r="BE312" i="6"/>
  <c r="BE324" i="6"/>
  <c r="BE330" i="6"/>
  <c r="BE371" i="6"/>
  <c r="BE388" i="6"/>
  <c r="BE419" i="6"/>
  <c r="BE444" i="6"/>
  <c r="BE455" i="6"/>
  <c r="BE461" i="6"/>
  <c r="BE479" i="6"/>
  <c r="BE499" i="6"/>
  <c r="BE517" i="6"/>
  <c r="BE582" i="6"/>
  <c r="BE603" i="6"/>
  <c r="BE605" i="6"/>
  <c r="BE635" i="6"/>
  <c r="BE651" i="6"/>
  <c r="BE662" i="6"/>
  <c r="BE670" i="6"/>
  <c r="BE694" i="6"/>
  <c r="BE697" i="6"/>
  <c r="BE708" i="6"/>
  <c r="BE744" i="6"/>
  <c r="BE131" i="6"/>
  <c r="BE166" i="6"/>
  <c r="BE178" i="6"/>
  <c r="BE190" i="6"/>
  <c r="BE204" i="6"/>
  <c r="BE229" i="6"/>
  <c r="BE239" i="6"/>
  <c r="BE260" i="6"/>
  <c r="BE297" i="6"/>
  <c r="BE353" i="6"/>
  <c r="BE377" i="6"/>
  <c r="BE439" i="6"/>
  <c r="BE465" i="6"/>
  <c r="BE473" i="6"/>
  <c r="BE617" i="6"/>
  <c r="BE630" i="6"/>
  <c r="BE643" i="6"/>
  <c r="BE659" i="6"/>
  <c r="BE700" i="6"/>
  <c r="BE720" i="6"/>
  <c r="BE724" i="6"/>
  <c r="BE740" i="6"/>
  <c r="BE763" i="6"/>
  <c r="BE769" i="6"/>
  <c r="BE775" i="6"/>
  <c r="BE788" i="6"/>
  <c r="E87" i="6"/>
  <c r="BE107" i="6"/>
  <c r="BE125" i="6"/>
  <c r="BE137" i="6"/>
  <c r="BE143" i="6"/>
  <c r="BE149" i="6"/>
  <c r="BE160" i="6"/>
  <c r="BE172" i="6"/>
  <c r="BE183" i="6"/>
  <c r="BE198" i="6"/>
  <c r="BE209" i="6"/>
  <c r="BE246" i="6"/>
  <c r="BE255" i="6"/>
  <c r="BE282" i="6"/>
  <c r="BE287" i="6"/>
  <c r="BE318" i="6"/>
  <c r="BE347" i="6"/>
  <c r="BE382" i="6"/>
  <c r="BE401" i="6"/>
  <c r="BE414" i="6"/>
  <c r="BE424" i="6"/>
  <c r="BE434" i="6"/>
  <c r="BE450" i="6"/>
  <c r="BE469" i="6"/>
  <c r="BE483" i="6"/>
  <c r="BE488" i="6"/>
  <c r="BE494" i="6"/>
  <c r="BE504" i="6"/>
  <c r="BE508" i="6"/>
  <c r="BE513" i="6"/>
  <c r="BE522" i="6"/>
  <c r="BE528" i="6"/>
  <c r="BE534" i="6"/>
  <c r="BE546" i="6"/>
  <c r="BE554" i="6"/>
  <c r="BE565" i="6"/>
  <c r="BE571" i="6"/>
  <c r="BE593" i="6"/>
  <c r="BE621" i="6"/>
  <c r="BE626" i="6"/>
  <c r="BE667" i="6"/>
  <c r="BE686" i="6"/>
  <c r="BE702" i="6"/>
  <c r="BE750" i="6"/>
  <c r="BE754" i="6"/>
  <c r="BE758" i="6"/>
  <c r="BE781" i="6"/>
  <c r="BE102" i="6"/>
  <c r="BE111" i="6"/>
  <c r="BE154" i="6"/>
  <c r="BE234" i="6"/>
  <c r="BE251" i="6"/>
  <c r="BE342" i="6"/>
  <c r="BE363" i="6"/>
  <c r="BE429" i="6"/>
  <c r="BE492" i="6"/>
  <c r="BE551" i="6"/>
  <c r="BE609" i="6"/>
  <c r="BE613" i="6"/>
  <c r="BE646" i="6"/>
  <c r="BE676" i="6"/>
  <c r="BE681" i="6"/>
  <c r="BE736" i="6"/>
  <c r="E50" i="5"/>
  <c r="J87" i="5"/>
  <c r="BE104" i="5"/>
  <c r="BE111" i="5"/>
  <c r="BE115" i="5"/>
  <c r="BE123" i="5"/>
  <c r="BE126" i="5"/>
  <c r="BE129" i="5"/>
  <c r="BE135" i="5"/>
  <c r="BE155" i="5"/>
  <c r="BE160" i="5"/>
  <c r="BE166" i="5"/>
  <c r="BE178" i="5"/>
  <c r="BE196" i="5"/>
  <c r="BE212" i="5"/>
  <c r="BE222" i="5"/>
  <c r="BE231" i="5"/>
  <c r="F59" i="5"/>
  <c r="BE95" i="5"/>
  <c r="BE99" i="5"/>
  <c r="BE108" i="5"/>
  <c r="BE119" i="5"/>
  <c r="BE132" i="5"/>
  <c r="BE141" i="5"/>
  <c r="BE148" i="5"/>
  <c r="BE171" i="5"/>
  <c r="BE175" i="5"/>
  <c r="BE181" i="5"/>
  <c r="BE184" i="5"/>
  <c r="BE203" i="5"/>
  <c r="BE209" i="5"/>
  <c r="BE216" i="5"/>
  <c r="BE219" i="5"/>
  <c r="BE225" i="5"/>
  <c r="BE228" i="5"/>
  <c r="BE234" i="5"/>
  <c r="BE237" i="5"/>
  <c r="BK93" i="3"/>
  <c r="E50" i="4"/>
  <c r="F59" i="4"/>
  <c r="J85" i="4"/>
  <c r="BE94" i="4"/>
  <c r="BE98" i="4"/>
  <c r="BE108" i="4"/>
  <c r="BE134" i="4"/>
  <c r="BE140" i="4"/>
  <c r="BE114" i="4"/>
  <c r="BE118" i="4"/>
  <c r="BE144" i="4"/>
  <c r="BK207" i="3"/>
  <c r="J207" i="3" s="1"/>
  <c r="J67" i="3" s="1"/>
  <c r="BE122" i="4"/>
  <c r="BE128" i="4"/>
  <c r="BK101" i="2"/>
  <c r="J101" i="2"/>
  <c r="J64" i="2"/>
  <c r="F59" i="3"/>
  <c r="J85" i="3"/>
  <c r="E79" i="3"/>
  <c r="BE98" i="3"/>
  <c r="BE102" i="3"/>
  <c r="BE128" i="3"/>
  <c r="BE134" i="3"/>
  <c r="BE142" i="3"/>
  <c r="BE149" i="3"/>
  <c r="BE199" i="3"/>
  <c r="BE203" i="3"/>
  <c r="BE209" i="3"/>
  <c r="BE239" i="3"/>
  <c r="BE248" i="3"/>
  <c r="BE261" i="3"/>
  <c r="BE273" i="3"/>
  <c r="BK656" i="2"/>
  <c r="J656" i="2" s="1"/>
  <c r="J74" i="2" s="1"/>
  <c r="BE107" i="3"/>
  <c r="BE157" i="3"/>
  <c r="BE165" i="3"/>
  <c r="BE169" i="3"/>
  <c r="BE181" i="3"/>
  <c r="BE187" i="3"/>
  <c r="BE191" i="3"/>
  <c r="BE195" i="3"/>
  <c r="BE220" i="3"/>
  <c r="BE225" i="3"/>
  <c r="BE243" i="3"/>
  <c r="BE252" i="3"/>
  <c r="BE94" i="3"/>
  <c r="BE113" i="3"/>
  <c r="BE153" i="3"/>
  <c r="BE161" i="3"/>
  <c r="BE172" i="3"/>
  <c r="BE176" i="3"/>
  <c r="BE216" i="3"/>
  <c r="BE231" i="3"/>
  <c r="BE255" i="3"/>
  <c r="BE265" i="3"/>
  <c r="BE269" i="3"/>
  <c r="BE279" i="3"/>
  <c r="BE285" i="3"/>
  <c r="F97" i="2"/>
  <c r="BE133" i="2"/>
  <c r="BE139" i="2"/>
  <c r="BE146" i="2"/>
  <c r="BE149" i="2"/>
  <c r="BE157" i="2"/>
  <c r="BE170" i="2"/>
  <c r="BE197" i="2"/>
  <c r="BE209" i="2"/>
  <c r="BE214" i="2"/>
  <c r="BE220" i="2"/>
  <c r="BE229" i="2"/>
  <c r="BE233" i="2"/>
  <c r="BE255" i="2"/>
  <c r="BE273" i="2"/>
  <c r="BE285" i="2"/>
  <c r="BE297" i="2"/>
  <c r="BE322" i="2"/>
  <c r="BE352" i="2"/>
  <c r="BE359" i="2"/>
  <c r="BE402" i="2"/>
  <c r="BE415" i="2"/>
  <c r="BE443" i="2"/>
  <c r="BE467" i="2"/>
  <c r="BE471" i="2"/>
  <c r="BE481" i="2"/>
  <c r="BE485" i="2"/>
  <c r="BE513" i="2"/>
  <c r="BE535" i="2"/>
  <c r="BE607" i="2"/>
  <c r="BE629" i="2"/>
  <c r="BE639" i="2"/>
  <c r="BE642" i="2"/>
  <c r="BE701" i="2"/>
  <c r="BE717" i="2"/>
  <c r="BE730" i="2"/>
  <c r="BE763" i="2"/>
  <c r="BE767" i="2"/>
  <c r="BE783" i="2"/>
  <c r="BE791" i="2"/>
  <c r="BE827" i="2"/>
  <c r="BE848" i="2"/>
  <c r="J94" i="2"/>
  <c r="BE103" i="2"/>
  <c r="BE112" i="2"/>
  <c r="BE143" i="2"/>
  <c r="BE154" i="2"/>
  <c r="BE163" i="2"/>
  <c r="BE175" i="2"/>
  <c r="BE183" i="2"/>
  <c r="BE224" i="2"/>
  <c r="BE237" i="2"/>
  <c r="BE241" i="2"/>
  <c r="BE250" i="2"/>
  <c r="BE289" i="2"/>
  <c r="BE333" i="2"/>
  <c r="BE367" i="2"/>
  <c r="BE380" i="2"/>
  <c r="BE385" i="2"/>
  <c r="BE438" i="2"/>
  <c r="BE453" i="2"/>
  <c r="BE487" i="2"/>
  <c r="BE499" i="2"/>
  <c r="BE508" i="2"/>
  <c r="BE521" i="2"/>
  <c r="BE525" i="2"/>
  <c r="BE530" i="2"/>
  <c r="BE544" i="2"/>
  <c r="BE556" i="2"/>
  <c r="BE617" i="2"/>
  <c r="BE633" i="2"/>
  <c r="BE650" i="2"/>
  <c r="BE654" i="2"/>
  <c r="BE682" i="2"/>
  <c r="BE684" i="2"/>
  <c r="BE698" i="2"/>
  <c r="BE711" i="2"/>
  <c r="BE720" i="2"/>
  <c r="BE758" i="2"/>
  <c r="BE773" i="2"/>
  <c r="BE788" i="2"/>
  <c r="BE814" i="2"/>
  <c r="BE822" i="2"/>
  <c r="BE836" i="2"/>
  <c r="BE854" i="2"/>
  <c r="BE861" i="2"/>
  <c r="BE864" i="2"/>
  <c r="E88" i="2"/>
  <c r="BE116" i="2"/>
  <c r="BE159" i="2"/>
  <c r="BE177" i="2"/>
  <c r="BE192" i="2"/>
  <c r="BE205" i="2"/>
  <c r="BE266" i="2"/>
  <c r="BE271" i="2"/>
  <c r="BE299" i="2"/>
  <c r="BE312" i="2"/>
  <c r="BE317" i="2"/>
  <c r="BE347" i="2"/>
  <c r="BE392" i="2"/>
  <c r="BE413" i="2"/>
  <c r="BE430" i="2"/>
  <c r="BE458" i="2"/>
  <c r="BE462" i="2"/>
  <c r="BE476" i="2"/>
  <c r="BE497" i="2"/>
  <c r="BE504" i="2"/>
  <c r="BE517" i="2"/>
  <c r="BE548" i="2"/>
  <c r="BE566" i="2"/>
  <c r="BE587" i="2"/>
  <c r="BE647" i="2"/>
  <c r="BE669" i="2"/>
  <c r="BE690" i="2"/>
  <c r="BE797" i="2"/>
  <c r="BE806" i="2"/>
  <c r="BE810" i="2"/>
  <c r="BE818" i="2"/>
  <c r="BE831" i="2"/>
  <c r="BE867" i="2"/>
  <c r="BE868" i="2"/>
  <c r="BE108" i="2"/>
  <c r="BE121" i="2"/>
  <c r="BE128" i="2"/>
  <c r="BE168" i="2"/>
  <c r="BE186" i="2"/>
  <c r="BE201" i="2"/>
  <c r="BE245" i="2"/>
  <c r="BE259" i="2"/>
  <c r="BE280" i="2"/>
  <c r="BE293" i="2"/>
  <c r="BE344" i="2"/>
  <c r="BE375" i="2"/>
  <c r="BE408" i="2"/>
  <c r="BE428" i="2"/>
  <c r="BE434" i="2"/>
  <c r="BE448" i="2"/>
  <c r="BE494" i="2"/>
  <c r="BE515" i="2"/>
  <c r="BE540" i="2"/>
  <c r="BE577" i="2"/>
  <c r="BE597" i="2"/>
  <c r="BE627" i="2"/>
  <c r="BE658" i="2"/>
  <c r="BE675" i="2"/>
  <c r="BE693" i="2"/>
  <c r="BE739" i="2"/>
  <c r="BE745" i="2"/>
  <c r="BE752" i="2"/>
  <c r="BE778" i="2"/>
  <c r="BE802" i="2"/>
  <c r="BE842" i="2"/>
  <c r="F37" i="3"/>
  <c r="BB57" i="1" s="1"/>
  <c r="F36" i="7"/>
  <c r="BA62" i="1"/>
  <c r="F37" i="8"/>
  <c r="BB63" i="1" s="1"/>
  <c r="F39" i="3"/>
  <c r="BD57" i="1"/>
  <c r="F36" i="3"/>
  <c r="BA57" i="1"/>
  <c r="F39" i="4"/>
  <c r="BD58" i="1" s="1"/>
  <c r="J36" i="5"/>
  <c r="AW59" i="1" s="1"/>
  <c r="F36" i="8"/>
  <c r="BA63" i="1"/>
  <c r="F38" i="8"/>
  <c r="BC63" i="1" s="1"/>
  <c r="F38" i="4"/>
  <c r="BC58" i="1"/>
  <c r="F36" i="5"/>
  <c r="BA59" i="1"/>
  <c r="J36" i="7"/>
  <c r="AW62" i="1" s="1"/>
  <c r="J36" i="8"/>
  <c r="AW63" i="1" s="1"/>
  <c r="J36" i="2"/>
  <c r="AW56" i="1" s="1"/>
  <c r="J36" i="3"/>
  <c r="AW57" i="1" s="1"/>
  <c r="F36" i="4"/>
  <c r="BA58" i="1"/>
  <c r="F37" i="4"/>
  <c r="BB58" i="1"/>
  <c r="F38" i="5"/>
  <c r="BC59" i="1" s="1"/>
  <c r="F39" i="8"/>
  <c r="BD63" i="1" s="1"/>
  <c r="F37" i="2"/>
  <c r="BB56" i="1" s="1"/>
  <c r="F37" i="6"/>
  <c r="BB61" i="1" s="1"/>
  <c r="F39" i="6"/>
  <c r="BD61" i="1"/>
  <c r="F38" i="6"/>
  <c r="BC61" i="1"/>
  <c r="F38" i="3"/>
  <c r="BC57" i="1" s="1"/>
  <c r="F37" i="7"/>
  <c r="BB62" i="1" s="1"/>
  <c r="F36" i="2"/>
  <c r="BA56" i="1" s="1"/>
  <c r="F39" i="7"/>
  <c r="BD62" i="1" s="1"/>
  <c r="F39" i="2"/>
  <c r="BD56" i="1"/>
  <c r="F36" i="6"/>
  <c r="BA61" i="1"/>
  <c r="AS54" i="1"/>
  <c r="F37" i="5"/>
  <c r="BB59" i="1"/>
  <c r="J36" i="6"/>
  <c r="AW61" i="1"/>
  <c r="J36" i="4"/>
  <c r="AW58" i="1"/>
  <c r="F39" i="5"/>
  <c r="BD59" i="1"/>
  <c r="F38" i="7"/>
  <c r="BC62" i="1" s="1"/>
  <c r="F38" i="2"/>
  <c r="BC56" i="1"/>
  <c r="R94" i="5" l="1"/>
  <c r="R93" i="5"/>
  <c r="T92" i="4"/>
  <c r="T91" i="4"/>
  <c r="R93" i="8"/>
  <c r="R92" i="8" s="1"/>
  <c r="T94" i="5"/>
  <c r="T93" i="5" s="1"/>
  <c r="P93" i="8"/>
  <c r="P92" i="8" s="1"/>
  <c r="AU63" i="1" s="1"/>
  <c r="T93" i="8"/>
  <c r="T92" i="8" s="1"/>
  <c r="P94" i="5"/>
  <c r="P93" i="5"/>
  <c r="AU59" i="1"/>
  <c r="T92" i="7"/>
  <c r="T91" i="7" s="1"/>
  <c r="R100" i="6"/>
  <c r="P656" i="2"/>
  <c r="R101" i="2"/>
  <c r="R100" i="2" s="1"/>
  <c r="T628" i="6"/>
  <c r="T99" i="6" s="1"/>
  <c r="R92" i="4"/>
  <c r="R91" i="4" s="1"/>
  <c r="T656" i="2"/>
  <c r="P101" i="2"/>
  <c r="P100" i="2" s="1"/>
  <c r="AU56" i="1" s="1"/>
  <c r="P92" i="4"/>
  <c r="P91" i="4"/>
  <c r="AU58" i="1" s="1"/>
  <c r="T101" i="2"/>
  <c r="T100" i="2" s="1"/>
  <c r="BK92" i="7"/>
  <c r="BK91" i="7"/>
  <c r="J91" i="7" s="1"/>
  <c r="J63" i="7" s="1"/>
  <c r="P100" i="6"/>
  <c r="P99" i="6" s="1"/>
  <c r="AU61" i="1" s="1"/>
  <c r="T207" i="3"/>
  <c r="T92" i="3"/>
  <c r="T91" i="3" s="1"/>
  <c r="P92" i="7"/>
  <c r="P91" i="7" s="1"/>
  <c r="AU62" i="1" s="1"/>
  <c r="R628" i="6"/>
  <c r="T100" i="6"/>
  <c r="P207" i="3"/>
  <c r="P92" i="3" s="1"/>
  <c r="P91" i="3" s="1"/>
  <c r="AU57" i="1" s="1"/>
  <c r="R92" i="7"/>
  <c r="R91" i="7" s="1"/>
  <c r="BK93" i="8"/>
  <c r="J93" i="8" s="1"/>
  <c r="J64" i="8" s="1"/>
  <c r="BK94" i="5"/>
  <c r="J94" i="5" s="1"/>
  <c r="J64" i="5" s="1"/>
  <c r="BK106" i="4"/>
  <c r="J106" i="4" s="1"/>
  <c r="J66" i="4" s="1"/>
  <c r="BK126" i="4"/>
  <c r="J126" i="4"/>
  <c r="J68" i="4" s="1"/>
  <c r="BK100" i="6"/>
  <c r="J100" i="6" s="1"/>
  <c r="J64" i="6" s="1"/>
  <c r="BK628" i="6"/>
  <c r="J628" i="6" s="1"/>
  <c r="J73" i="6" s="1"/>
  <c r="BK92" i="3"/>
  <c r="J92" i="3" s="1"/>
  <c r="J64" i="3" s="1"/>
  <c r="J93" i="3"/>
  <c r="J65" i="3"/>
  <c r="BK100" i="2"/>
  <c r="J100" i="2"/>
  <c r="J35" i="7"/>
  <c r="AV62" i="1"/>
  <c r="AT62" i="1"/>
  <c r="J35" i="8"/>
  <c r="AV63" i="1" s="1"/>
  <c r="AT63" i="1" s="1"/>
  <c r="BA60" i="1"/>
  <c r="AW60" i="1"/>
  <c r="J35" i="3"/>
  <c r="AV57" i="1" s="1"/>
  <c r="AT57" i="1" s="1"/>
  <c r="J32" i="2"/>
  <c r="AG56" i="1" s="1"/>
  <c r="F35" i="3"/>
  <c r="AZ57" i="1" s="1"/>
  <c r="J35" i="4"/>
  <c r="AV58" i="1" s="1"/>
  <c r="AT58" i="1" s="1"/>
  <c r="F35" i="4"/>
  <c r="AZ58" i="1"/>
  <c r="F35" i="5"/>
  <c r="AZ59" i="1" s="1"/>
  <c r="BB55" i="1"/>
  <c r="J35" i="5"/>
  <c r="AV59" i="1" s="1"/>
  <c r="AT59" i="1" s="1"/>
  <c r="BD55" i="1"/>
  <c r="BA55" i="1"/>
  <c r="BC60" i="1"/>
  <c r="AY60" i="1"/>
  <c r="BD60" i="1"/>
  <c r="F35" i="7"/>
  <c r="AZ62" i="1"/>
  <c r="F35" i="6"/>
  <c r="AZ61" i="1" s="1"/>
  <c r="F35" i="8"/>
  <c r="AZ63" i="1" s="1"/>
  <c r="BB60" i="1"/>
  <c r="AX60" i="1"/>
  <c r="F35" i="2"/>
  <c r="AZ56" i="1" s="1"/>
  <c r="BC55" i="1"/>
  <c r="AY55" i="1" s="1"/>
  <c r="J35" i="2"/>
  <c r="AV56" i="1" s="1"/>
  <c r="AT56" i="1" s="1"/>
  <c r="J35" i="6"/>
  <c r="AV61" i="1"/>
  <c r="AT61" i="1"/>
  <c r="R99" i="6" l="1"/>
  <c r="BK92" i="4"/>
  <c r="J92" i="4"/>
  <c r="J64" i="4"/>
  <c r="BK92" i="8"/>
  <c r="J92" i="8"/>
  <c r="BK99" i="6"/>
  <c r="J99" i="6" s="1"/>
  <c r="J63" i="6" s="1"/>
  <c r="BK93" i="5"/>
  <c r="J93" i="5"/>
  <c r="J92" i="7"/>
  <c r="J64" i="7" s="1"/>
  <c r="BK91" i="3"/>
  <c r="J91" i="3"/>
  <c r="J63" i="3"/>
  <c r="AN56" i="1"/>
  <c r="J63" i="2"/>
  <c r="J41" i="2"/>
  <c r="AU60" i="1"/>
  <c r="AU54" i="1" s="1"/>
  <c r="AX55" i="1"/>
  <c r="J32" i="8"/>
  <c r="AG63" i="1"/>
  <c r="J32" i="5"/>
  <c r="AG59" i="1" s="1"/>
  <c r="BD54" i="1"/>
  <c r="W33" i="1"/>
  <c r="AW55" i="1"/>
  <c r="AU55" i="1"/>
  <c r="AZ55" i="1"/>
  <c r="AV55" i="1" s="1"/>
  <c r="J32" i="7"/>
  <c r="AG62" i="1"/>
  <c r="AZ60" i="1"/>
  <c r="AV60" i="1" s="1"/>
  <c r="AT60" i="1" s="1"/>
  <c r="BB54" i="1"/>
  <c r="AX54" i="1"/>
  <c r="BC54" i="1"/>
  <c r="W32" i="1"/>
  <c r="BA54" i="1"/>
  <c r="W30" i="1" s="1"/>
  <c r="J41" i="5" l="1"/>
  <c r="J41" i="8"/>
  <c r="J41" i="7"/>
  <c r="J63" i="8"/>
  <c r="J63" i="5"/>
  <c r="BK91" i="4"/>
  <c r="J91" i="4"/>
  <c r="AN62" i="1"/>
  <c r="AN63" i="1"/>
  <c r="AN59" i="1"/>
  <c r="J32" i="4"/>
  <c r="AG58" i="1"/>
  <c r="AW54" i="1"/>
  <c r="AK30" i="1" s="1"/>
  <c r="J32" i="3"/>
  <c r="AG57" i="1" s="1"/>
  <c r="AN57" i="1" s="1"/>
  <c r="W31" i="1"/>
  <c r="AZ54" i="1"/>
  <c r="W29" i="1"/>
  <c r="AT55" i="1"/>
  <c r="J32" i="6"/>
  <c r="AG61" i="1"/>
  <c r="AN61" i="1"/>
  <c r="AY54" i="1"/>
  <c r="J41" i="4" l="1"/>
  <c r="J41" i="6"/>
  <c r="J63" i="4"/>
  <c r="J41" i="3"/>
  <c r="AN58" i="1"/>
  <c r="AG55" i="1"/>
  <c r="AV54" i="1"/>
  <c r="AK29" i="1" s="1"/>
  <c r="AG60" i="1"/>
  <c r="AN55" i="1" l="1"/>
  <c r="AN60" i="1"/>
  <c r="AG54" i="1"/>
  <c r="AK26" i="1" s="1"/>
  <c r="AT54" i="1"/>
  <c r="AN54" i="1" l="1"/>
  <c r="AK35" i="1"/>
</calcChain>
</file>

<file path=xl/sharedStrings.xml><?xml version="1.0" encoding="utf-8"?>
<sst xmlns="http://schemas.openxmlformats.org/spreadsheetml/2006/main" count="23125" uniqueCount="2587">
  <si>
    <t>Export Komplet</t>
  </si>
  <si>
    <t>VZ</t>
  </si>
  <si>
    <t>2.0</t>
  </si>
  <si>
    <t>ZAMOK</t>
  </si>
  <si>
    <t>False</t>
  </si>
  <si>
    <t>{712d2425-7464-4868-8c33-f12b197857a8}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</si>
  <si>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</si>
  <si>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</si>
  <si>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</si>
  <si>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</si>
  <si>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</si>
  <si>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</si>
  <si>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</si>
  <si>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</si>
  <si>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635220002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</si>
  <si>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</si>
  <si>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</si>
  <si>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mostů na trati Hrubá Voda – Domašov</t>
  </si>
  <si>
    <t>KSO:</t>
  </si>
  <si>
    <t/>
  </si>
  <si>
    <t>CC-CZ:</t>
  </si>
  <si>
    <t>Místo:</t>
  </si>
  <si>
    <t>Hlubočky/Domašov</t>
  </si>
  <si>
    <t>Datum: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</si>
  <si>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</si>
  <si>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</si>
  <si>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</si>
  <si>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</si>
  <si>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</si>
  <si>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</si>
  <si>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</si>
  <si>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</si>
  <si>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</si>
  <si>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MORAVIA CONSULT Olomouc a.s.</t>
  </si>
  <si>
    <t>True</t>
  </si>
  <si>
    <t>Zpracovatel:</t>
  </si>
  <si>
    <t>Ing. et Ing. Ondřej Suk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</si>
  <si>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</si>
  <si>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</si>
  <si>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</si>
  <si>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</si>
  <si>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</si>
  <si>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</si>
  <si>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</si>
  <si>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</si>
  <si>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</si>
  <si>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</si>
  <si>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</si>
  <si>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</si>
  <si>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</si>
  <si>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</si>
  <si>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</si>
  <si>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</si>
  <si>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</si>
  <si>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</si>
  <si>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</si>
  <si>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</si>
  <si>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</si>
  <si>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</si>
  <si>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</si>
  <si>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</si>
  <si>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</si>
  <si>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</si>
  <si>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</si>
  <si>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</si>
  <si>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</si>
  <si>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</si>
  <si>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</si>
  <si>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</si>
  <si>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</si>
  <si>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</si>
  <si>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</si>
  <si>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</si>
  <si>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</si>
  <si>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</si>
  <si>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</si>
  <si>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</si>
  <si>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</si>
  <si>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Most v km 20,907</t>
  </si>
  <si>
    <t>STA</t>
  </si>
  <si>
    <t>1</t>
  </si>
  <si>
    <t>{822a5569-3027-4dab-bdbc-e44250fa2849}</t>
  </si>
  <si>
    <t>2</t>
  </si>
  <si>
    <t>/</t>
  </si>
  <si>
    <t>SO 01.1</t>
  </si>
  <si>
    <t>Most v km 20,907 - most</t>
  </si>
  <si>
    <t>Soupis</t>
  </si>
  <si>
    <t>{3650e9a6-489c-4cd9-b619-5cec60927022}</t>
  </si>
  <si>
    <t>SO 01.2</t>
  </si>
  <si>
    <t>Most v km 20,907 - železniční svršek</t>
  </si>
  <si>
    <t>{45f916d0-6289-4c3d-a2ab-531586fb6825}</t>
  </si>
  <si>
    <t>SO 01.3</t>
  </si>
  <si>
    <t>Most v km 20,907 - železniční spodek</t>
  </si>
  <si>
    <t>{b6952e6f-d2dc-4dbc-804e-064155b2904c}</t>
  </si>
  <si>
    <t>VRN</t>
  </si>
  <si>
    <t>Most v km 20,907 - vedlejší rozpočtové náklady</t>
  </si>
  <si>
    <t>{45679a98-e2c4-4056-9103-ebac05ac45a7}</t>
  </si>
  <si>
    <t>SO 02</t>
  </si>
  <si>
    <t>Most v km 22,452</t>
  </si>
  <si>
    <t>{7a3b6aca-0b93-421d-b733-887d11b030c5}</t>
  </si>
  <si>
    <t>SO 02.1</t>
  </si>
  <si>
    <t>Most v km 22,452 - most</t>
  </si>
  <si>
    <t>{5409f5a8-221f-4953-909b-45dba200f61a}</t>
  </si>
  <si>
    <t>SO 02.2</t>
  </si>
  <si>
    <t>Most v km 22,452 - železniční svršek</t>
  </si>
  <si>
    <t>{3ca03746-63b8-4f61-9372-85176f5b4e92}</t>
  </si>
  <si>
    <t>Most v km 22,452 - vedlejší rozpočtové náklady</t>
  </si>
  <si>
    <t>{ca6f8145-5d21-4003-a4c4-6d3d3e512d30}</t>
  </si>
  <si>
    <t>KRYCÍ LIST SOUPISU PRACÍ</t>
  </si>
  <si>
    <t>Objekt:</t>
  </si>
  <si>
    <t>SO 01 - Most v km 20,907</t>
  </si>
  <si>
    <t>Soupis:</t>
  </si>
  <si>
    <t>SO 01.1 - Most v km 20,907 - most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</si>
  <si>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</si>
  <si>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</si>
  <si>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</si>
  <si>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</si>
  <si>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</si>
  <si>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</si>
  <si>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</si>
  <si>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</si>
  <si>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</si>
  <si>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</si>
  <si>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</si>
  <si>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</si>
  <si>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</si>
  <si>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</si>
  <si>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</si>
  <si>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</si>
  <si>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</si>
  <si>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</si>
  <si>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789 - Povrchové úpravy ocelových konstrukcí a technologických zařízení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</si>
  <si>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</si>
  <si>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</si>
  <si>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</si>
  <si>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</si>
  <si>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</si>
  <si>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</si>
  <si>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</si>
  <si>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</si>
  <si>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</si>
  <si>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</si>
  <si>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</si>
  <si>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</si>
  <si>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</si>
  <si>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</si>
  <si>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</si>
  <si>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</si>
  <si>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</si>
  <si>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</si>
  <si>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</si>
  <si>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</si>
  <si>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</si>
  <si>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</si>
  <si>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CS ÚRS 2023 01</t>
  </si>
  <si>
    <t>4</t>
  </si>
  <si>
    <t>853976265</t>
  </si>
  <si>
    <t>Online PSC</t>
  </si>
  <si>
    <t>https://podminky.urs.cz/item/CS_URS_2023_01/111251101</t>
  </si>
  <si>
    <t>VV</t>
  </si>
  <si>
    <t>"dle TZ, odstrnění náletových křovin kolem křídel"</t>
  </si>
  <si>
    <t>"předpoklad" 160,00</t>
  </si>
  <si>
    <t>Součet</t>
  </si>
  <si>
    <t>119001422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</si>
  <si>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</si>
  <si>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m</t>
  </si>
  <si>
    <t>1329784268</t>
  </si>
  <si>
    <t>https://podminky.urs.cz/item/CS_URS_2023_01/119001422</t>
  </si>
  <si>
    <t>"dle TZ, kabely ČD Telematika, SSZT, SEE" 40,0</t>
  </si>
  <si>
    <t>3</t>
  </si>
  <si>
    <t>122151402</t>
  </si>
  <si>
    <t>Vykopávky v zemnících na suchu strojně zapažených i nezapažených v hornině třídy těžitelnosti I skupiny 1 a 2 přes 20 do 50 m3</t>
  </si>
  <si>
    <t>m3</t>
  </si>
  <si>
    <t>-719117797</t>
  </si>
  <si>
    <t>https://podminky.urs.cz/item/CS_URS_2023_01/122151402</t>
  </si>
  <si>
    <t>"výzisk pro zásyp rubu opěry - vyzískaným materiálem ze svršku"  7,00*11,00</t>
  </si>
  <si>
    <t>131113702</t>
  </si>
  <si>
    <t>Hloubení nezapažených jam ručně s urovnáním dna do předepsaného profilu a spádu v hornině třídy těžitelnosti I skupiny 1 a 2 nesoudržných</t>
  </si>
  <si>
    <t>1395784996</t>
  </si>
  <si>
    <t>https://podminky.urs.cz/item/CS_URS_2023_01/131113702</t>
  </si>
  <si>
    <t>patky zábradlí v přechodových oblastech, dle 2.6.1 a 2.3.1</t>
  </si>
  <si>
    <t>8*((3,14*0,6*0,6)/4*1,0)</t>
  </si>
  <si>
    <t>5</t>
  </si>
  <si>
    <t>131151103</t>
  </si>
  <si>
    <t>Hloubení nezapažených jam a zářezů strojně s urovnáním dna do předepsaného profilu a spádu v hornině třídy těžitelnosti I skupiny 1 a 2 přes 50 do 100 m3</t>
  </si>
  <si>
    <t>-1816297674</t>
  </si>
  <si>
    <t>https://podminky.urs.cz/item/CS_URS_2023_01/131151103</t>
  </si>
  <si>
    <t>"výkop za opěrou OP2, měřeno digitálně"</t>
  </si>
  <si>
    <t>11,00*7,00</t>
  </si>
  <si>
    <t>"jáma pro vsakovací jímku"</t>
  </si>
  <si>
    <t>3,14*0,5*0,5*2,00</t>
  </si>
  <si>
    <t>6</t>
  </si>
  <si>
    <t>132151251</t>
  </si>
  <si>
    <t>Hloubení nezapažených rýh šířky přes 800 do 2 000 mm strojně s urovnáním dna do předepsaného profilu a spádu v hornině třídy těžitelnosti I skupiny 1 a 2 do 20 m3</t>
  </si>
  <si>
    <t>250934541</t>
  </si>
  <si>
    <t>https://podminky.urs.cz/item/CS_URS_2023_01/132151251</t>
  </si>
  <si>
    <t>"výkop pro odvodnění rubu"</t>
  </si>
  <si>
    <t>0,80*0,80*12,50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</si>
  <si>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</si>
  <si>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</si>
  <si>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</si>
  <si>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-393379571</t>
  </si>
  <si>
    <t>https://podminky.urs.cz/item/CS_URS_2023_01/162751117</t>
  </si>
  <si>
    <t>"odvoz vykopané zeminy na skládku"</t>
  </si>
  <si>
    <t>"dle pol. 122151402"   78,75</t>
  </si>
  <si>
    <t>"dle pol. 132151251"  8,00</t>
  </si>
  <si>
    <t>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</si>
  <si>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</si>
  <si>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</si>
  <si>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338581628</t>
  </si>
  <si>
    <t>https://podminky.urs.cz/item/CS_URS_2023_01/162751119</t>
  </si>
  <si>
    <t>"odvoz zeminy na skládku ve vzdálenosti 20 km"</t>
  </si>
  <si>
    <t>10,00*86,75</t>
  </si>
  <si>
    <t>9</t>
  </si>
  <si>
    <t>171201201</t>
  </si>
  <si>
    <t>Uložení sypaniny na skládky nebo meziskládky bez hutnění s upravením uložené sypaniny do předepsaného tvaru</t>
  </si>
  <si>
    <t>960149720</t>
  </si>
  <si>
    <t>https://podminky.urs.cz/item/CS_URS_2023_01/171201201</t>
  </si>
  <si>
    <t>"dle pol. 162751117"   86,75</t>
  </si>
  <si>
    <t>10</t>
  </si>
  <si>
    <t>171201221</t>
  </si>
  <si>
    <t>Poplatek za uložení stavebního odpadu na skládce (skládkovné) zeminy a kamení zatříděného do Katalogu odpadů pod kódem 17 05 04</t>
  </si>
  <si>
    <t>t</t>
  </si>
  <si>
    <t>1733661882</t>
  </si>
  <si>
    <t>https://podminky.urs.cz/item/CS_URS_2023_01/171201221</t>
  </si>
  <si>
    <t>"dle pol. 17120"    86,75*1,90</t>
  </si>
  <si>
    <t>11</t>
  </si>
  <si>
    <t>174101101</t>
  </si>
  <si>
    <t>Zásyp sypaninou z jakékoliv horniny strojně s uložením výkopku ve vrstvách se zhutněním jam, šachet, rýh nebo kolem objektů v těchto vykopávkách</t>
  </si>
  <si>
    <t>-1011217608</t>
  </si>
  <si>
    <t>https://podminky.urs.cz/item/CS_URS_2023_01/174101101</t>
  </si>
  <si>
    <t>"zásyp vsakovací jímky  ŠD 32/64"    3,14*0,5*0,5*2,00</t>
  </si>
  <si>
    <t>"zásyp rubu opěry - vyzískaným materiálem ze svršku"  7,00*11,00</t>
  </si>
  <si>
    <t>12</t>
  </si>
  <si>
    <t>M</t>
  </si>
  <si>
    <t>58344197</t>
  </si>
  <si>
    <t>štěrkodrť frakce 0/63</t>
  </si>
  <si>
    <t>1917574767</t>
  </si>
  <si>
    <t>"zásyp vsakovací jímky  ŠD 32/64, 1,8t/m3"    3,14*0,5*0,5*2,00*1,8</t>
  </si>
  <si>
    <t>Zakládání</t>
  </si>
  <si>
    <t>13</t>
  </si>
  <si>
    <t>113151111</t>
  </si>
  <si>
    <t>Rozebírání zpevněných ploch s přemístěním na skládku na vzdálenost do 20 m nebo s naložením na dopravní prostředek ze silničních panelů</t>
  </si>
  <si>
    <t>2078869582</t>
  </si>
  <si>
    <t>https://podminky.urs.cz/item/CS_URS_2023_01/113151111</t>
  </si>
  <si>
    <t>14</t>
  </si>
  <si>
    <t>212795111</t>
  </si>
  <si>
    <t>Příčné odvodnění za opěrou z plastových trub</t>
  </si>
  <si>
    <t>1591531987</t>
  </si>
  <si>
    <t>https://podminky.urs.cz/item/CS_URS_2023_01/212795111</t>
  </si>
  <si>
    <t>"nové odvodnění rubu, HDPE DN 150 vč. podkl. betonu C25/30 a obsypu štěrkem 16/32mm</t>
  </si>
  <si>
    <t>2*12,50</t>
  </si>
  <si>
    <t>275311127</t>
  </si>
  <si>
    <t>Základové konstrukce z betonu prostého patky a bloky ve výkopu nebo na hlavách pilot C 25/30</t>
  </si>
  <si>
    <t>781196511</t>
  </si>
  <si>
    <t>https://podminky.urs.cz/item/CS_URS_2023_01/275311127</t>
  </si>
  <si>
    <t>16</t>
  </si>
  <si>
    <t>275311191</t>
  </si>
  <si>
    <t>Základové konstrukce z betonu prostého Příplatek k cenám za betonáž malého rozsahu do 25 m3</t>
  </si>
  <si>
    <t>-243450858</t>
  </si>
  <si>
    <t>https://podminky.urs.cz/item/CS_URS_2023_01/275311191</t>
  </si>
  <si>
    <t>17</t>
  </si>
  <si>
    <t>275351121</t>
  </si>
  <si>
    <t>Bednění základů patek zřízení</t>
  </si>
  <si>
    <t>-838897902</t>
  </si>
  <si>
    <t>https://podminky.urs.cz/item/CS_URS_2023_01/275351121</t>
  </si>
  <si>
    <t>8*(3,14*0,6*1,0)</t>
  </si>
  <si>
    <t>18</t>
  </si>
  <si>
    <t>275351122</t>
  </si>
  <si>
    <t>Bednění základů patek odstranění</t>
  </si>
  <si>
    <t>-290944135</t>
  </si>
  <si>
    <t>https://podminky.urs.cz/item/CS_URS_2023_01/275351122</t>
  </si>
  <si>
    <t>19</t>
  </si>
  <si>
    <t>291211111</t>
  </si>
  <si>
    <t>Zřízení zpevněné plochy ze silničních panelů osazených do lože tl. 50 mm z kameniva</t>
  </si>
  <si>
    <t>184291931</t>
  </si>
  <si>
    <t>https://podminky.urs.cz/item/CS_URS_2023_01/291211111</t>
  </si>
  <si>
    <t>příloha 2.7.1</t>
  </si>
  <si>
    <t>"OP1, 2 vrstvy" 6,0*2,0*2</t>
  </si>
  <si>
    <t>"OP2, 2 vrstvy" 6,0*2,0*2</t>
  </si>
  <si>
    <t>20</t>
  </si>
  <si>
    <t>59381008</t>
  </si>
  <si>
    <t>panel silniční 3,00x1,00x0,18m</t>
  </si>
  <si>
    <t>kus</t>
  </si>
  <si>
    <t>-525332664</t>
  </si>
  <si>
    <t>"48,0/3,0, obrátkovost 3x, 48/3,0/3=5,33" 5</t>
  </si>
  <si>
    <t>327122110_R</t>
  </si>
  <si>
    <t>Přechodové zídky ze ŽB dílců</t>
  </si>
  <si>
    <t>-386325141</t>
  </si>
  <si>
    <t>P</t>
  </si>
  <si>
    <t>Poznámka k položce:_x000D_
- dodání dílce požadovaného  tvaru a vlastností, jeho skladování, _x000D_
- další práce dané případně specifikací k příslušnému prefabrik. dílci (úprava pohledových ploch, příp. rubových ploch, osazení měřících zařízení, zkoušení a měření dílců a pod.)</t>
  </si>
  <si>
    <t>"dle příl. 2.4.4"</t>
  </si>
  <si>
    <t>"přechodová prefa zídka - pravá,  u opěry OP2"    1,0</t>
  </si>
  <si>
    <t>"přechodová prefa zídka - levá,  u opěry OP2"    1,0</t>
  </si>
  <si>
    <t>22</t>
  </si>
  <si>
    <t xml:space="preserve"> R1</t>
  </si>
  <si>
    <t>trojúhelníková lišta plastová do bednění 20/20/28</t>
  </si>
  <si>
    <t>1317373436</t>
  </si>
  <si>
    <t>"římsy OP1" 5*(2,7+1,75)</t>
  </si>
  <si>
    <t>"římsy OP2" 5*(2,85+1,45)</t>
  </si>
  <si>
    <t>"římsy prefa zídky" 2*4*3,0</t>
  </si>
  <si>
    <t>23</t>
  </si>
  <si>
    <t>311_R</t>
  </si>
  <si>
    <t>krytka matice M 16, plastová, černá</t>
  </si>
  <si>
    <t>-1615785544</t>
  </si>
  <si>
    <t>"kotevní šrouby zábradlí - římsy" 3*(23+24)</t>
  </si>
  <si>
    <t>"kotevní šrouby zábradlí  - patky" 4* 8</t>
  </si>
  <si>
    <t>24</t>
  </si>
  <si>
    <t>13756640_R</t>
  </si>
  <si>
    <t>plech nerezový tl 6,0mm tabule, 1.4201-2B</t>
  </si>
  <si>
    <t>1052494801</t>
  </si>
  <si>
    <t>krycí plech na římsy, dle příl. 2.6.3 (m=47,4kg/m2, 4ks, prořez - 1,05)</t>
  </si>
  <si>
    <t>4*0,2*0,5*47,4/1000*1,05</t>
  </si>
  <si>
    <t>25</t>
  </si>
  <si>
    <t>R</t>
  </si>
  <si>
    <t xml:space="preserve">dilatační závěr kobercový (kompletní konstrukce  včetně spřahovacích trnů, krycích s bedních plechů) a PKO </t>
  </si>
  <si>
    <t>945894957</t>
  </si>
  <si>
    <t xml:space="preserve">dle příl. 2.6.3 </t>
  </si>
  <si>
    <t>13,90</t>
  </si>
  <si>
    <t>26</t>
  </si>
  <si>
    <t>967864_R</t>
  </si>
  <si>
    <t>Vybourání mostních ložisek z oceli</t>
  </si>
  <si>
    <t>-2144072698</t>
  </si>
  <si>
    <t>Poznámka k položce:_x000D_
- položka zahrnuje veškerou manipulaci s vybouranou sutí a hmotami včetně uložení na skládku a poplatku za skládku._x000D_
- položka zahrnuje veškeré další práce plynoucí z technologického předpisu a z platných předpisů</t>
  </si>
  <si>
    <t>"dle TZ, výkresu starého stavu"</t>
  </si>
  <si>
    <t>4+4</t>
  </si>
  <si>
    <t>27</t>
  </si>
  <si>
    <t>977141118_R</t>
  </si>
  <si>
    <t>Vrty pro kotvy do betonu s vyplněním epoxidovým tmelem, průměru 14 mm, hloubky 120 mm</t>
  </si>
  <si>
    <t>-408013007</t>
  </si>
  <si>
    <t>vrty pro kotvení dobetonávky křídel</t>
  </si>
  <si>
    <t>4*6</t>
  </si>
  <si>
    <t>vrty pro kotvení římsy na prefa přechodových zídkách,viz 2.4.4</t>
  </si>
  <si>
    <t>10*2</t>
  </si>
  <si>
    <t>28</t>
  </si>
  <si>
    <t>977141120_R1</t>
  </si>
  <si>
    <t>Vrty pro kotvy do betonu s vyplněním epoxidovým tmelem, průměru 20 mm, hloubky 200 mm</t>
  </si>
  <si>
    <t>1558752574</t>
  </si>
  <si>
    <t>"kotvení nových říms do opěry OP1" 6+13</t>
  </si>
  <si>
    <t>"kotvení nových říms do opěry OP21" 7+13</t>
  </si>
  <si>
    <t>29</t>
  </si>
  <si>
    <t>936501_R</t>
  </si>
  <si>
    <t>Drobné doplňkové konstrukce nerez</t>
  </si>
  <si>
    <t>soubor</t>
  </si>
  <si>
    <t>-2004327282</t>
  </si>
  <si>
    <t xml:space="preserve">Poznámka k položce:_x000D_
položka zahrnuje:_x000D_
- dodání spojovacího a montážního materiálu  v požadované kvalitě _x000D_
</t>
  </si>
  <si>
    <t>"dle příl. 2.6.4"</t>
  </si>
  <si>
    <t>"spojovací a montážní materiál - odvodňovací souprava nerez"    1</t>
  </si>
  <si>
    <t>30</t>
  </si>
  <si>
    <t>13756640_R1</t>
  </si>
  <si>
    <t>plech nerezový tl 2,0mm tabule,  1.4301- 2B</t>
  </si>
  <si>
    <t>-320531743</t>
  </si>
  <si>
    <t>odvodnění, dle příl. 2.6.4, včetně prořezu 5%</t>
  </si>
  <si>
    <t>(177,17+22,20+11,19+301,44+16,49+19,78)*1,05/1000</t>
  </si>
  <si>
    <t>31</t>
  </si>
  <si>
    <t>13756640_R2</t>
  </si>
  <si>
    <t>plech nerezový tl 15,0mm tabule, 1.4301-1D</t>
  </si>
  <si>
    <t>1060764990</t>
  </si>
  <si>
    <t>1381,74*1,05/1000</t>
  </si>
  <si>
    <t>32</t>
  </si>
  <si>
    <t>13756655_R1</t>
  </si>
  <si>
    <t>ocel plochá nerezová, válc-EN 10058-1.4301/07, 100x30</t>
  </si>
  <si>
    <t>-1759173346</t>
  </si>
  <si>
    <t>21*0,2*1,05</t>
  </si>
  <si>
    <t>33</t>
  </si>
  <si>
    <t>13756655_R2</t>
  </si>
  <si>
    <t>ocel plochá nerezová, válc-EN 10058-1.4301/07, 50x25</t>
  </si>
  <si>
    <t>-1105377919</t>
  </si>
  <si>
    <t>210*0,06*1,05</t>
  </si>
  <si>
    <t>34</t>
  </si>
  <si>
    <t>13756655_R3</t>
  </si>
  <si>
    <t>ocel plochá nerezová, válc-EN 10058-1.4301/07, 80x5</t>
  </si>
  <si>
    <t>860994084</t>
  </si>
  <si>
    <t>26*0,87*1,05</t>
  </si>
  <si>
    <t>2*0,43*1,05</t>
  </si>
  <si>
    <t>35</t>
  </si>
  <si>
    <t>13756655_R5</t>
  </si>
  <si>
    <t>ocel plochá nerezová, válc-EN 10058-1.4301/07, 80x8</t>
  </si>
  <si>
    <t>-2133441078</t>
  </si>
  <si>
    <t>26*0,48*1,05</t>
  </si>
  <si>
    <t>2*0,38*1,05</t>
  </si>
  <si>
    <t>36</t>
  </si>
  <si>
    <t>13756655_R4</t>
  </si>
  <si>
    <t>trubka nerezová, EN 10217-7-1.4301, 204x2,0</t>
  </si>
  <si>
    <t>32525206</t>
  </si>
  <si>
    <t>"roura - vyústka DN 200 , dl. 0,8m- 2ks"  1,6</t>
  </si>
  <si>
    <t>Svislé a kompletní konstrukce</t>
  </si>
  <si>
    <t>37</t>
  </si>
  <si>
    <t>317321118</t>
  </si>
  <si>
    <t>Římsy ze železového betonu C 30/37</t>
  </si>
  <si>
    <t>-721028033</t>
  </si>
  <si>
    <t>https://podminky.urs.cz/item/CS_URS_2023_01/317321118</t>
  </si>
  <si>
    <t>"dle příl. 2.4.4 "</t>
  </si>
  <si>
    <t>"nadbetonované římsy prefa zídek, měřeno digitálně"  2*(0,22*0,25*3,0)</t>
  </si>
  <si>
    <t>"dle příl. 2.4.1; 2.4.2"</t>
  </si>
  <si>
    <t>"dobetonávka závěrné zídky, měřeno digitálně"   2,56+2,53</t>
  </si>
  <si>
    <t>38</t>
  </si>
  <si>
    <t>317353121</t>
  </si>
  <si>
    <t>Bednění mostní římsy zřízení všech tvarů</t>
  </si>
  <si>
    <t>-1488606571</t>
  </si>
  <si>
    <t>https://podminky.urs.cz/item/CS_URS_2023_01/317353121</t>
  </si>
  <si>
    <t>"bednění ZZ" (1,50+0,81)*(1,75+2,70+1,45+2,85)+2,0</t>
  </si>
  <si>
    <t>"bednění dobetonávky u prefa zídek"    (0,26+0,31)*3,0+(0,26*0,31)*4</t>
  </si>
  <si>
    <t>39</t>
  </si>
  <si>
    <t>317353221</t>
  </si>
  <si>
    <t>Bednění mostní římsy odstranění všech tvarů</t>
  </si>
  <si>
    <t>779027410</t>
  </si>
  <si>
    <t>https://podminky.urs.cz/item/CS_URS_2023_01/317353221</t>
  </si>
  <si>
    <t>40</t>
  </si>
  <si>
    <t>317361116</t>
  </si>
  <si>
    <t>Výztuž mostních železobetonových říms z betonářské oceli 10 505 (R) nebo BSt 500</t>
  </si>
  <si>
    <t>722370529</t>
  </si>
  <si>
    <t>https://podminky.urs.cz/item/CS_URS_2023_01/317361116</t>
  </si>
  <si>
    <t>kotvení říms do prefa přechodových zídek, dle  přílohy 2.4.4</t>
  </si>
  <si>
    <t>2*10*0,3*0,89/1000</t>
  </si>
  <si>
    <t>výztuž říms přechod. zídek, dle přílohy 2.5.1</t>
  </si>
  <si>
    <t>18,60/1000</t>
  </si>
  <si>
    <t>41</t>
  </si>
  <si>
    <t>334121111</t>
  </si>
  <si>
    <t>Osazení prefabrikovaných opěr a pilířů z betonu železového hmotnosti dílce jednotlivě přes 1 do 5 t</t>
  </si>
  <si>
    <t>-1788488641</t>
  </si>
  <si>
    <t>https://podminky.urs.cz/item/CS_URS_2023_01/334121111</t>
  </si>
  <si>
    <t>prefabrikát přechodových zídek, dle příl. 2.4.4, 3,150t/ks</t>
  </si>
  <si>
    <t>42</t>
  </si>
  <si>
    <t>334323119</t>
  </si>
  <si>
    <t>Mostní opěry a úložné prahy z betonu železového C 35/45</t>
  </si>
  <si>
    <t>306130444</t>
  </si>
  <si>
    <t>https://podminky.urs.cz/item/CS_URS_2023_01/334323119</t>
  </si>
  <si>
    <t>"dle přílohy 2.4.3"</t>
  </si>
  <si>
    <t>"úložné bloky"   1,64</t>
  </si>
  <si>
    <t>43</t>
  </si>
  <si>
    <t>334323218</t>
  </si>
  <si>
    <t>Mostní křídla a závěrné zídky z betonu železového C 30/37</t>
  </si>
  <si>
    <t>1842201526</t>
  </si>
  <si>
    <t>https://podminky.urs.cz/item/CS_URS_2023_01/334323218</t>
  </si>
  <si>
    <t>"dle příl. 2.8; dobetonávka mostních křídel"</t>
  </si>
  <si>
    <t>"měřeno digitálně"    4*0,25</t>
  </si>
  <si>
    <t>44</t>
  </si>
  <si>
    <t>334351111</t>
  </si>
  <si>
    <t>Bednění mostních opěr a úložných prahů ze systémového bednění zřízení z překližek, pro prostý beton</t>
  </si>
  <si>
    <t>1504956129</t>
  </si>
  <si>
    <t>https://podminky.urs.cz/item/CS_URS_2023_01/334351111</t>
  </si>
  <si>
    <t>"bednění úložných bloků"  3,4*8*0,25</t>
  </si>
  <si>
    <t>45</t>
  </si>
  <si>
    <t>334351211</t>
  </si>
  <si>
    <t>Bednění mostních opěr a úložných prahů ze systémového bednění odstranění z překližek</t>
  </si>
  <si>
    <t>979331080</t>
  </si>
  <si>
    <t>https://podminky.urs.cz/item/CS_URS_2023_01/334351211</t>
  </si>
  <si>
    <t>46</t>
  </si>
  <si>
    <t>334361226</t>
  </si>
  <si>
    <t>Výztuž betonářská mostních konstrukcí opěr, úložných prahů, křídel, závěrných zídek, bloků ložisek, pilířů a sloupů z oceli 10 505 (R) nebo BSt 500 křídel, závěrných zdí</t>
  </si>
  <si>
    <t>-1619324804</t>
  </si>
  <si>
    <t>https://podminky.urs.cz/item/CS_URS_2023_01/334361226</t>
  </si>
  <si>
    <t>dle příl. 2.5.1 - výztuž ZZ OP1</t>
  </si>
  <si>
    <t>"výztuž vpravo+ kotvení"   (157,50+8,6)/1000</t>
  </si>
  <si>
    <t>"výztuž vlevo+kotvení"    (99,90+9,2)/1000</t>
  </si>
  <si>
    <t>dle příl. 2.5.2 - výztuž ZZ OP2</t>
  </si>
  <si>
    <t>(142,80+8,6+145,70+8,6)/1000</t>
  </si>
  <si>
    <t>dle příl. 2.4.3 - kotvení bločků pod ložisky</t>
  </si>
  <si>
    <t>18*8*0,5*1,58/1000</t>
  </si>
  <si>
    <t>dle příl. 2.8 - dobetonávka křídel (R12, vrt=14mm, dl.120mm, a=300nmm)</t>
  </si>
  <si>
    <t>4*6*0,3*0,89/1000</t>
  </si>
  <si>
    <t>Vodorovné konstrukce</t>
  </si>
  <si>
    <t>47</t>
  </si>
  <si>
    <t>428941122</t>
  </si>
  <si>
    <t>Osazení mostního ložiska ocelového nebo hrncového ocelového válečkového do 2500 kN</t>
  </si>
  <si>
    <t>348203907</t>
  </si>
  <si>
    <t>https://podminky.urs.cz/item/CS_URS_2023_01/428941122</t>
  </si>
  <si>
    <t xml:space="preserve">"dle příl. 2.6.2 - Ložiska"   </t>
  </si>
  <si>
    <t xml:space="preserve">"válcové ložisko"  4,00   </t>
  </si>
  <si>
    <t xml:space="preserve">Součet   </t>
  </si>
  <si>
    <t>48</t>
  </si>
  <si>
    <t>428941123</t>
  </si>
  <si>
    <t>Osazení mostního ložiska ocelového nebo hrncového ocelového pevného do 2500 kN</t>
  </si>
  <si>
    <t>-608995112</t>
  </si>
  <si>
    <t>https://podminky.urs.cz/item/CS_URS_2023_01/428941123</t>
  </si>
  <si>
    <t xml:space="preserve">"pevné ložisko"  4,00   </t>
  </si>
  <si>
    <t>49</t>
  </si>
  <si>
    <t>429172111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</si>
  <si>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</si>
  <si>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>kg</t>
  </si>
  <si>
    <t>-636283920</t>
  </si>
  <si>
    <t>https://podminky.urs.cz/item/CS_URS_2023_01/429172111</t>
  </si>
  <si>
    <t>odvodnění mostu-nerez, dle příl. 2.6.4</t>
  </si>
  <si>
    <t>"odvodňovací souprava nerez"    2290,86</t>
  </si>
  <si>
    <t>"roura - vyústka DN 200 , dl. 0,8m- 2ks"  30,00</t>
  </si>
  <si>
    <t>Mezisoučet</t>
  </si>
  <si>
    <t>krycí plech na římsy, dle příl. 2.6.3 (m=47,4kg/m2, 4ks)</t>
  </si>
  <si>
    <t>4*0,2*0,5*47,4</t>
  </si>
  <si>
    <t>svařenec pro zajištění kabelových tras 2xU200 - 25,30kg/m, dl. 3,0m, 2ks, dle TZ</t>
  </si>
  <si>
    <t>2*3,0*25,30*2</t>
  </si>
  <si>
    <t>50</t>
  </si>
  <si>
    <t>429172211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</si>
  <si>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</si>
  <si>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-1928872430</t>
  </si>
  <si>
    <t>https://podminky.urs.cz/item/CS_URS_2023_01/429172211</t>
  </si>
  <si>
    <t>51</t>
  </si>
  <si>
    <t>13010826</t>
  </si>
  <si>
    <t>ocel profilová jakost S235JR (11 375) průřez U (UPN) 200</t>
  </si>
  <si>
    <t>-1095813492</t>
  </si>
  <si>
    <t>2*3,0*25,30*2*1,05/1000</t>
  </si>
  <si>
    <t>52</t>
  </si>
  <si>
    <t>429173114</t>
  </si>
  <si>
    <t>Přizvednutí a spuštění konstrukcí hmotnosti přes 100 t</t>
  </si>
  <si>
    <t>-983581412</t>
  </si>
  <si>
    <t>https://podminky.urs.cz/item/CS_URS_2023_01/429173114</t>
  </si>
  <si>
    <t>"dle TZ"</t>
  </si>
  <si>
    <t>"zdvih mostního pole - 2*83t"  2*83,00</t>
  </si>
  <si>
    <t>53</t>
  </si>
  <si>
    <t>451315124</t>
  </si>
  <si>
    <t>Podkladní a výplňové vrstvy z betonu prostého tloušťky do 150 mm, z betonu C 12/15</t>
  </si>
  <si>
    <t>-1647978148</t>
  </si>
  <si>
    <t>https://podminky.urs.cz/item/CS_URS_2023_01/451315124</t>
  </si>
  <si>
    <t>"dle příl. 2.4.1, 2.4.2"</t>
  </si>
  <si>
    <t>"podkl. beton závěr. zídek tl. 150mm"   (0,50+1,00)/0,15</t>
  </si>
  <si>
    <t>"dle přííl. 2.4.4"</t>
  </si>
  <si>
    <t>"podkl. beton prefa zídek, tl. 150mm"   (1,68+1,68)/0,15</t>
  </si>
  <si>
    <t>54</t>
  </si>
  <si>
    <t>451476111</t>
  </si>
  <si>
    <t>Podkladní vrstva z plastbetonu pod mostními ložisky epoxidová pryskyřice první vrstva tl. 10 mm</t>
  </si>
  <si>
    <t>995704945</t>
  </si>
  <si>
    <t>https://podminky.urs.cz/item/CS_URS_2023_01/451476111</t>
  </si>
  <si>
    <t>"sloupky zábradlí - římsy" (23+24)*(0,2*0,2+0,2*0,2)</t>
  </si>
  <si>
    <t>"sloupky zábradlí  - patky" 8*(0,2*0,24)</t>
  </si>
  <si>
    <t>"ložiska, pevná 4ks"  4*(0,6*0,5)</t>
  </si>
  <si>
    <t>"ložiska, pohyblivá 4ks"  4*(0,6*0,3)</t>
  </si>
  <si>
    <t>"výplň vybouraných kalichů, po sloupcích zábradlí na římsách NK"   0,1*0,1*28</t>
  </si>
  <si>
    <t>55</t>
  </si>
  <si>
    <t>451476112</t>
  </si>
  <si>
    <t>Podkladní vrstva z plastbetonu pod mostními ložisky epoxidová pryskyřice každá další vrstva tl. 10 mm</t>
  </si>
  <si>
    <t>-306480462</t>
  </si>
  <si>
    <t>https://podminky.urs.cz/item/CS_URS_2023_01/451476112</t>
  </si>
  <si>
    <t>"ložiska, pevná 4ks, 2 vrstvy"  4*(0,6*0,5)*2</t>
  </si>
  <si>
    <t>"ložiska, pohyblivá 4ks, 2 vrstvy"  4*(0,6*0,3)*2</t>
  </si>
  <si>
    <t>"výplň vybouraných kalichů, po sloupcích zábradlí na NK, celkem 15cm "   0,1*0,1* 14*28</t>
  </si>
  <si>
    <t>56</t>
  </si>
  <si>
    <t>457451134</t>
  </si>
  <si>
    <t>Ochranná betonová vrstva na izolaci přesýpaných objektů tloušťky 60 mm s vyhlazením povrchu s výztuží ze sítí C 30/37</t>
  </si>
  <si>
    <t>-1362766209</t>
  </si>
  <si>
    <t>https://podminky.urs.cz/item/CS_URS_2023_01/457451134</t>
  </si>
  <si>
    <t xml:space="preserve">"skladba S1 - betonová mazanina C30/37+kari síť 4/100/100- horní povrch NK, rub říms NK a závěrné zídky" </t>
  </si>
  <si>
    <t>"měřeno digitálně"  6,20*24,00</t>
  </si>
  <si>
    <t>57</t>
  </si>
  <si>
    <t>463211151</t>
  </si>
  <si>
    <t>Rovnanina z lomového kamene neupraveného pro podélné i příčné objekty objemu přes 3 m3 z kamene tříděného, s urovnáním líce a vyklínováním spár úlomky kamene hmotnost jednotlivých kamenů do 80 kg</t>
  </si>
  <si>
    <t>760554246</t>
  </si>
  <si>
    <t>https://podminky.urs.cz/item/CS_URS_2023_01/463211151</t>
  </si>
  <si>
    <t>"kamenná rovnanina, lomový kámen nevětravý, sklad. ručně"</t>
  </si>
  <si>
    <t>2,75*0,6*6,0</t>
  </si>
  <si>
    <t>58</t>
  </si>
  <si>
    <t>465513156</t>
  </si>
  <si>
    <t>Dlažba svahu u mostních opěr z upraveného lomového žulového kamene s vyspárováním maltou MC 25, šíře spáry 15 mm do betonového lože C 25/30 tloušťky 200 mm, plochy do 10 m2</t>
  </si>
  <si>
    <t>488561035</t>
  </si>
  <si>
    <t>https://podminky.urs.cz/item/CS_URS_2023_01/465513156</t>
  </si>
  <si>
    <t>"dle přílohy 2.3.1"</t>
  </si>
  <si>
    <t>"kamenná dlažba tl. 200mm u vsakovací jímky"</t>
  </si>
  <si>
    <t>"měřeno digitálně"   1,50</t>
  </si>
  <si>
    <t>Úpravy povrchů, podlahy a osazování výplní</t>
  </si>
  <si>
    <t>59</t>
  </si>
  <si>
    <t>628611102</t>
  </si>
  <si>
    <t>Nátěr mostních betonových konstrukcí epoxidový 2x ochranný nepružný S2 (OS-B)</t>
  </si>
  <si>
    <t>1388422630</t>
  </si>
  <si>
    <t>https://podminky.urs.cz/item/CS_URS_2023_01/628611102</t>
  </si>
  <si>
    <t>"dle přílohy 2.8"</t>
  </si>
  <si>
    <t>"Sanace E - ochranný nátěr bet. konstrukce"</t>
  </si>
  <si>
    <t>"NK, římsa"   288,50</t>
  </si>
  <si>
    <t>"OP1"     57,05</t>
  </si>
  <si>
    <t>"OP2"     50,00</t>
  </si>
  <si>
    <t>"křídla OP1"   38,90</t>
  </si>
  <si>
    <t>"křídla OP2"   92,50</t>
  </si>
  <si>
    <t>60</t>
  </si>
  <si>
    <t>629992112</t>
  </si>
  <si>
    <t>Zatmelení styčných spar mezi mostními prefabrikáty a konstrukcemi trvale pružným polyuretanovým tmelem včetně vyčištění spar, provedení penetračního nátěru a vyplnění spar pěnou pro spáry šířky přes 10 do 20 mm</t>
  </si>
  <si>
    <t>78909128</t>
  </si>
  <si>
    <t>https://podminky.urs.cz/item/CS_URS_2023_01/629992112</t>
  </si>
  <si>
    <t>"dilatační spáry na římsách NK mezi římsovými prefabrikáty"</t>
  </si>
  <si>
    <t>"měřeno digitálně"     1,90*13*2</t>
  </si>
  <si>
    <t>Trubní vedení</t>
  </si>
  <si>
    <t>61</t>
  </si>
  <si>
    <t>894411311</t>
  </si>
  <si>
    <t>Osazení betonových nebo železobetonových dílců pro šachty skruží rovných</t>
  </si>
  <si>
    <t>1835078094</t>
  </si>
  <si>
    <t>https://podminky.urs.cz/item/CS_URS_2023_01/894411311</t>
  </si>
  <si>
    <t>vsakovací jímka z betonových skruží DN 1000, dle příl. 2.3.1"</t>
  </si>
  <si>
    <t>"hloubka min. 1,50m"  2,00</t>
  </si>
  <si>
    <t>62</t>
  </si>
  <si>
    <t>59225335</t>
  </si>
  <si>
    <t>skruž betonová studňová kruhová 100x100x9cm</t>
  </si>
  <si>
    <t>-473571507</t>
  </si>
  <si>
    <t>Ostatní konstrukce a práce, bourání</t>
  </si>
  <si>
    <t>63</t>
  </si>
  <si>
    <t>911121211</t>
  </si>
  <si>
    <t>Oprava ocelového zábradlí svařovaného nebo šroubovaného výroba</t>
  </si>
  <si>
    <t>2051502536</t>
  </si>
  <si>
    <t>https://podminky.urs.cz/item/CS_URS_2023_01/911121211</t>
  </si>
  <si>
    <t>příl. č. 2.6.1</t>
  </si>
  <si>
    <t>"díl 1" 7,00*2*2</t>
  </si>
  <si>
    <t>"díl 2" 3,440*2*2</t>
  </si>
  <si>
    <t>"díl 3" 2,920*2</t>
  </si>
  <si>
    <t>"díl 4" 1,470</t>
  </si>
  <si>
    <t>"díl 5" 2,750</t>
  </si>
  <si>
    <t>"díl 6" 5,590</t>
  </si>
  <si>
    <t>"díl 7" 3,030</t>
  </si>
  <si>
    <t>"díl 8" 2,870</t>
  </si>
  <si>
    <t>"díl 9" 4,000</t>
  </si>
  <si>
    <t>64</t>
  </si>
  <si>
    <t>911121311</t>
  </si>
  <si>
    <t>Oprava ocelového zábradlí svařovaného nebo šroubovaného montáž</t>
  </si>
  <si>
    <t>1669587989</t>
  </si>
  <si>
    <t>https://podminky.urs.cz/item/CS_URS_2023_01/911121311</t>
  </si>
  <si>
    <t>65</t>
  </si>
  <si>
    <t>31111020</t>
  </si>
  <si>
    <t>matice nerezová šestihranná M16</t>
  </si>
  <si>
    <t>100 kus</t>
  </si>
  <si>
    <t>-883018718</t>
  </si>
  <si>
    <t>"kotevní šrouby zábradlí - římsy" 2*3*(23+24)/100</t>
  </si>
  <si>
    <t>"kotevní šrouby zábradlí  - patky" 2*4* 8/100</t>
  </si>
  <si>
    <t>66</t>
  </si>
  <si>
    <t>31120008</t>
  </si>
  <si>
    <t>podložka DIN 125-A ZB D 16mm</t>
  </si>
  <si>
    <t>1769546980</t>
  </si>
  <si>
    <t>"kotevní šrouby zábradlí - římsy" 3*(23+24)/100</t>
  </si>
  <si>
    <t>"kotevní šrouby zábradlí  - patky" 4* 8/100</t>
  </si>
  <si>
    <t>67</t>
  </si>
  <si>
    <t>13010430</t>
  </si>
  <si>
    <t>úhelník ocelový rovnostranný jakost S235JR (11 375) 70x70x7mm</t>
  </si>
  <si>
    <t>1285613650</t>
  </si>
  <si>
    <t>"díl 1,2,3"297,128*1,05/1000</t>
  </si>
  <si>
    <t>"díl 4,5,6" 62,553*1,05/1000</t>
  </si>
  <si>
    <t>"díl 7,8,9" 62,553*1,05/1000</t>
  </si>
  <si>
    <t>68</t>
  </si>
  <si>
    <t>13011066</t>
  </si>
  <si>
    <t>úhelník ocelový rovnostranný jakost S235JR (11 375) 60x60x5mm</t>
  </si>
  <si>
    <t>-197806055</t>
  </si>
  <si>
    <t>"díl 1,2,3"(383,685+188,554+80,629)*1,05/1000</t>
  </si>
  <si>
    <t>"díl 4,5,6" (20,143+37,683+76,60)*1,05/1000</t>
  </si>
  <si>
    <t>"díl 7,8,9" (41,520+39,328+54,812)*1,05/1000</t>
  </si>
  <si>
    <t>69</t>
  </si>
  <si>
    <t>13010328_R</t>
  </si>
  <si>
    <t>tyč ocelová plochá jakost S235JR (11 375) 200x10mm</t>
  </si>
  <si>
    <t>-489360431</t>
  </si>
  <si>
    <t>"díl 1,2,3"369,892*1,05/1000</t>
  </si>
  <si>
    <t>"díl 4,5,6" 77,872*1,05/1000</t>
  </si>
  <si>
    <t>"díl 7,8,9" 77,872*1,05/1000</t>
  </si>
  <si>
    <t>70</t>
  </si>
  <si>
    <t>931941131</t>
  </si>
  <si>
    <t>Osazení dilatačního mostního závěru kobercového, posun do 100 mm</t>
  </si>
  <si>
    <t>-1153143848</t>
  </si>
  <si>
    <t>https://podminky.urs.cz/item/CS_URS_2023_01/931941131</t>
  </si>
  <si>
    <t xml:space="preserve">kobercový MZ +-30mm s krycími plechy, dle příl. 2.6.3 </t>
  </si>
  <si>
    <t>7,70+3,10+3,10</t>
  </si>
  <si>
    <t>71</t>
  </si>
  <si>
    <t>936942211</t>
  </si>
  <si>
    <t>Zhotovení tabulky s letopočtem opravy nebo větší údržby vložením šablony do bednění</t>
  </si>
  <si>
    <t>-100262248</t>
  </si>
  <si>
    <t>https://podminky.urs.cz/item/CS_URS_2023_01/936942211</t>
  </si>
  <si>
    <t>"letopočet do matrice na nové římse" 2,00</t>
  </si>
  <si>
    <t>72</t>
  </si>
  <si>
    <t>941111121</t>
  </si>
  <si>
    <t>Montáž lešení řadového trubkového lehkého pracovního s podlahami s provozním zatížením tř. 3 do 200 kg/m2 šířky tř. W09 od 0,9 do 1,2 m, výšky do 10 m</t>
  </si>
  <si>
    <t>977060815</t>
  </si>
  <si>
    <t>https://podminky.urs.cz/item/CS_URS_2023_01/941111121</t>
  </si>
  <si>
    <t>"dle TZ kap. 5.4"</t>
  </si>
  <si>
    <t>"pomocné lešení, u opěr a křídel"  7,0*4,5+7*4,0+5,0*6,0*2+8,5*6,0/2+9,0*6,0/2</t>
  </si>
  <si>
    <t>73</t>
  </si>
  <si>
    <t>941111221</t>
  </si>
  <si>
    <t>Montáž lešení řadového trubkového lehkého pracovního s podlahami s provozním zatížením tř. 3 do 200 kg/m2 Příplatek za první a každý další den použití lešení k ceně -1121</t>
  </si>
  <si>
    <t>1785086948</t>
  </si>
  <si>
    <t>https://podminky.urs.cz/item/CS_URS_2023_01/941111221</t>
  </si>
  <si>
    <t xml:space="preserve">"předpokládaná doba využití lešení - 45 dní"  45*172,00 </t>
  </si>
  <si>
    <t>74</t>
  </si>
  <si>
    <t>941111821</t>
  </si>
  <si>
    <t>Demontáž lešení řadového trubkového lehkého pracovního s podlahami s provozním zatížením tř. 3 do 200 kg/m2 šířky tř. W09 od 0,9 do 1,2 m, výšky do 10 m</t>
  </si>
  <si>
    <t>-1576645321</t>
  </si>
  <si>
    <t>https://podminky.urs.cz/item/CS_URS_2023_01/941111821</t>
  </si>
  <si>
    <t>75</t>
  </si>
  <si>
    <t>944121122</t>
  </si>
  <si>
    <t>Montáž ochranného zábradlí dílcového vnitřního na lešeňových konstrukcích dvoutyčového</t>
  </si>
  <si>
    <t>956915251</t>
  </si>
  <si>
    <t>https://podminky.urs.cz/item/CS_URS_2023_01/944121122</t>
  </si>
  <si>
    <t>zavěšené lešení na NK</t>
  </si>
  <si>
    <t>2*20,0</t>
  </si>
  <si>
    <t>76</t>
  </si>
  <si>
    <t>944121222</t>
  </si>
  <si>
    <t>Montáž ochranného zábradlí dílcového Příplatek za první a každý další den použití zábradlí k ceně -1122</t>
  </si>
  <si>
    <t>1327952752</t>
  </si>
  <si>
    <t>https://podminky.urs.cz/item/CS_URS_2023_01/944121222</t>
  </si>
  <si>
    <t xml:space="preserve">"předpokládaná doba využití lešení - 45 dní"  45*40,00 </t>
  </si>
  <si>
    <t>77</t>
  </si>
  <si>
    <t>944121822</t>
  </si>
  <si>
    <t>Demontáž ochranného zábradlí dílcového vnitřního na lešeňových konstrukcích dvoutyčového</t>
  </si>
  <si>
    <t>-223491198</t>
  </si>
  <si>
    <t>https://podminky.urs.cz/item/CS_URS_2023_01/944121822</t>
  </si>
  <si>
    <t>78</t>
  </si>
  <si>
    <t>944611111</t>
  </si>
  <si>
    <t>Montáž ochranné plachty zavěšené na konstrukci lešení z textilie z umělých vláken</t>
  </si>
  <si>
    <t>1695942920</t>
  </si>
  <si>
    <t>https://podminky.urs.cz/item/CS_URS_2023_01/944611111</t>
  </si>
  <si>
    <t>ochraná plachta proti nečistotám při stavbě</t>
  </si>
  <si>
    <t>"trubkové lešení" 172,0</t>
  </si>
  <si>
    <t>"podlaha závěsného lešení" 190,0</t>
  </si>
  <si>
    <t>"boky na závěsném lešení, v=2,0m, dl. 20,0m" 2,0*20,0*2</t>
  </si>
  <si>
    <t>79</t>
  </si>
  <si>
    <t>944611211</t>
  </si>
  <si>
    <t>Montáž ochranné plachty Příplatek za první a každý další den použití plachty k ceně -1111</t>
  </si>
  <si>
    <t>-1128939714</t>
  </si>
  <si>
    <t>https://podminky.urs.cz/item/CS_URS_2023_01/944611211</t>
  </si>
  <si>
    <t xml:space="preserve">"předpokládaná doba využití plachty- 45 dní"  45*442,00 </t>
  </si>
  <si>
    <t>80</t>
  </si>
  <si>
    <t>944611811</t>
  </si>
  <si>
    <t>Demontáž ochranné plachty zavěšené na konstrukci lešení z textilie z umělých vláken</t>
  </si>
  <si>
    <t>-1122837091</t>
  </si>
  <si>
    <t>https://podminky.urs.cz/item/CS_URS_2023_01/944611811</t>
  </si>
  <si>
    <t>81</t>
  </si>
  <si>
    <t>946221131</t>
  </si>
  <si>
    <t>Montáž zavěšeného dílcového lešení na potrubních mostech nebo na mostní konstrukci s podlahami s provozním zatížením tř. 3 přes 150 do 200 kg/m2, umístěného ve výšce do 10 m</t>
  </si>
  <si>
    <t>-667928061</t>
  </si>
  <si>
    <t>https://podminky.urs.cz/item/CS_URS_2023_01/946221131</t>
  </si>
  <si>
    <t>lešení na NK, š=8,0m</t>
  </si>
  <si>
    <t>8,0*20,0</t>
  </si>
  <si>
    <t>82</t>
  </si>
  <si>
    <t>946221231</t>
  </si>
  <si>
    <t>Montáž zavěšeného dílcového lešení na potrubních mostech nebo na mostní konstrukci Příplatek za první a každý další den použití lešení k ceně -1131</t>
  </si>
  <si>
    <t>501965006</t>
  </si>
  <si>
    <t>https://podminky.urs.cz/item/CS_URS_2023_01/946221231</t>
  </si>
  <si>
    <t xml:space="preserve">"předpokládaná doba využití lešení - 45 dní"  45*160,00 </t>
  </si>
  <si>
    <t>83</t>
  </si>
  <si>
    <t>946221831</t>
  </si>
  <si>
    <t>Demontáž zavěšeného dílcového lešení na potrubních mostech nebo na mostní konstrukci s podlahami s provozním zatížením tř. 3 přes 150 do 200 kg/m2, umístěného ve výšce do 10 m</t>
  </si>
  <si>
    <t>-1121682751</t>
  </si>
  <si>
    <t>https://podminky.urs.cz/item/CS_URS_2023_01/946221831</t>
  </si>
  <si>
    <t>84</t>
  </si>
  <si>
    <t>948411121</t>
  </si>
  <si>
    <t>Podpěrné skruže a podpěry dočasné kovové zřízení podpěr výšky do 12 m Pižmo</t>
  </si>
  <si>
    <t>-1258227002</t>
  </si>
  <si>
    <t>https://podminky.urs.cz/item/CS_URS_2023_01/948411121</t>
  </si>
  <si>
    <t>85</t>
  </si>
  <si>
    <t>948411221</t>
  </si>
  <si>
    <t>Podpěrné skruže a podpěry dočasné kovové odstranění podpěr výšky do 12 m Pižmo</t>
  </si>
  <si>
    <t>756879436</t>
  </si>
  <si>
    <t>https://podminky.urs.cz/item/CS_URS_2023_01/948411221</t>
  </si>
  <si>
    <t>86</t>
  </si>
  <si>
    <t>948411921</t>
  </si>
  <si>
    <t>Podpěrné skruže a podpěry dočasné kovové měsíční nájemné podpěr výšky do 12 m Pižmo</t>
  </si>
  <si>
    <t>-411178158</t>
  </si>
  <si>
    <t>https://podminky.urs.cz/item/CS_URS_2023_01/948411921</t>
  </si>
  <si>
    <t>"předpoklad pronájmu 45 dnů " 20,0*1,5</t>
  </si>
  <si>
    <t>87</t>
  </si>
  <si>
    <t>961041211</t>
  </si>
  <si>
    <t>Bourání mostních konstrukcí základů z prostého betonu</t>
  </si>
  <si>
    <t>471870120</t>
  </si>
  <si>
    <t>https://podminky.urs.cz/item/CS_URS_2023_01/961041211</t>
  </si>
  <si>
    <t>"vybourání kalichů zábradlí v říms. konzolách"</t>
  </si>
  <si>
    <t>"měřeno digitálně"   0,01*0,15*28</t>
  </si>
  <si>
    <t>88</t>
  </si>
  <si>
    <t>962041211</t>
  </si>
  <si>
    <t>Bourání mostních konstrukcí zdiva a pilířů z prostého betonu</t>
  </si>
  <si>
    <t>1840833331</t>
  </si>
  <si>
    <t>https://podminky.urs.cz/item/CS_URS_2023_01/962041211</t>
  </si>
  <si>
    <t>NK mostu, odstranění betonu stávající tuhé ochrany SVI</t>
  </si>
  <si>
    <t>(20,9+1,62*2)*6,2*0,06</t>
  </si>
  <si>
    <t>89</t>
  </si>
  <si>
    <t>963051111</t>
  </si>
  <si>
    <t>Bourání mostních konstrukcí nosných konstrukcí ze železového betonu</t>
  </si>
  <si>
    <t>-672999144</t>
  </si>
  <si>
    <t>https://podminky.urs.cz/item/CS_URS_2023_01/963051111</t>
  </si>
  <si>
    <t xml:space="preserve">"odbourání ŽB říms na ZZ, dle příl. 2.4.1; 2.4.2" </t>
  </si>
  <si>
    <t>1,00+1,00</t>
  </si>
  <si>
    <t>90</t>
  </si>
  <si>
    <t>966008211_R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</si>
  <si>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</si>
  <si>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-934653348</t>
  </si>
  <si>
    <t>https://podminky.urs.cz/item/CS_URS_2023_01/966008211_R</t>
  </si>
  <si>
    <t xml:space="preserve">"dle výpočtů a tabulek kubatur proejktanta" </t>
  </si>
  <si>
    <t>"bourání betonového žlabu pro inženýrské sítě" 2*40,00</t>
  </si>
  <si>
    <t>91</t>
  </si>
  <si>
    <t>966075141</t>
  </si>
  <si>
    <t>Odstranění různých konstrukcí na mostech kovového zábradlí vcelku</t>
  </si>
  <si>
    <t>-563035098</t>
  </si>
  <si>
    <t>https://podminky.urs.cz/item/CS_URS_2023_01/966075141</t>
  </si>
  <si>
    <t>"demontáž zábradlí" 24,10+29,10</t>
  </si>
  <si>
    <t>92</t>
  </si>
  <si>
    <t>967042714</t>
  </si>
  <si>
    <t>Odsekání zdiva z kamene nebo betonu plošné, tl. do 300 mm</t>
  </si>
  <si>
    <t>938948301</t>
  </si>
  <si>
    <t>https://podminky.urs.cz/item/CS_URS_2023_01/967042714</t>
  </si>
  <si>
    <t>"odsekání krycí vrstvy betonu pod  bločky na ÚP"</t>
  </si>
  <si>
    <t>"měřeno digitálně"    5,70</t>
  </si>
  <si>
    <t>93</t>
  </si>
  <si>
    <t>977141120_R</t>
  </si>
  <si>
    <t>Vrty pro kotvy do betonu s vyplněním epoxidovým tmelem, průměru 20 mm, hloubky 130 mm</t>
  </si>
  <si>
    <t>1838072915</t>
  </si>
  <si>
    <t>https://podminky.urs.cz/item/CS_URS_2023_01/977141120_R</t>
  </si>
  <si>
    <t>"kotvení bločků do st. kce"</t>
  </si>
  <si>
    <t>"kotevní trny pr. 16mm do vrtu 20mm, dl. 200mm"    18,00*8</t>
  </si>
  <si>
    <t>"kotvení zz - trny pr. 16mm do vrtu 20mm, dl. 200mm"   15+14+14+14</t>
  </si>
  <si>
    <t>94</t>
  </si>
  <si>
    <t>985121122</t>
  </si>
  <si>
    <t>Tryskání degradovaného betonu stěn, rubu kleneb a podlah vodou pod tlakem přes 300 do 1 250 barů</t>
  </si>
  <si>
    <t>865076249</t>
  </si>
  <si>
    <t>https://podminky.urs.cz/item/CS_URS_2023_01/985121122</t>
  </si>
  <si>
    <t>"Sanace A, B, C - odstranění znehodnoceného betonu otryskáním abrazivem"</t>
  </si>
  <si>
    <t>95</t>
  </si>
  <si>
    <t>985131111</t>
  </si>
  <si>
    <t>Očištění ploch stěn, rubu kleneb a podlah tlakovou vodou</t>
  </si>
  <si>
    <t>-937700042</t>
  </si>
  <si>
    <t>https://podminky.urs.cz/item/CS_URS_2023_01/985131111</t>
  </si>
  <si>
    <t>"dle příl. 2.8, dle výkazu sanačních prací"</t>
  </si>
  <si>
    <t>"NK, římsa- líc"  288,50</t>
  </si>
  <si>
    <t>"NK římsa - SVI"  145,50</t>
  </si>
  <si>
    <t>"OP1"   57,05</t>
  </si>
  <si>
    <t>"OP2"   50,00</t>
  </si>
  <si>
    <t>"křídla OP1"  38,90</t>
  </si>
  <si>
    <t>"křídla OP2"  92,50</t>
  </si>
  <si>
    <t>"rub opěr"     19,60</t>
  </si>
  <si>
    <t>96</t>
  </si>
  <si>
    <t>985311112</t>
  </si>
  <si>
    <t>Reprofilace betonu sanačními maltami na cementové bázi ručně stěn, tloušťky přes 10 do 20 mm</t>
  </si>
  <si>
    <t>1036922736</t>
  </si>
  <si>
    <t>https://podminky.urs.cz/item/CS_URS_2023_01/985311112</t>
  </si>
  <si>
    <t>"dle výkazu sanačních prací"</t>
  </si>
  <si>
    <t>"Sanace A - reprofilace bet. povrchů reprofil. maltou"</t>
  </si>
  <si>
    <t>"NK, římsa"   288,50*0,20+145,50*0,10</t>
  </si>
  <si>
    <t>"OP1"     57,05*0,05</t>
  </si>
  <si>
    <t>"OP2"     50,00*0,05</t>
  </si>
  <si>
    <t>"křídla"  (38,90+92,50)*0,05</t>
  </si>
  <si>
    <t>"rub opěr" 19,60*1,00</t>
  </si>
  <si>
    <t>97</t>
  </si>
  <si>
    <t>985311115</t>
  </si>
  <si>
    <t>Reprofilace betonu sanačními maltami na cementové bázi ručně stěn, tloušťky přes 40 do 50 mm</t>
  </si>
  <si>
    <t>-1216323837</t>
  </si>
  <si>
    <t>https://podminky.urs.cz/item/CS_URS_2023_01/985311115</t>
  </si>
  <si>
    <t>"Sanace B - hloubková reprofilace bet. povrchů reprofil. maltou"</t>
  </si>
  <si>
    <t>"NK, římsa"   288,50*0,03+145,50*0,05</t>
  </si>
  <si>
    <t>"křídla OP1"   38,90*0,01</t>
  </si>
  <si>
    <t>"křídla OP2"   92,50*0,01</t>
  </si>
  <si>
    <t>98</t>
  </si>
  <si>
    <t>985312114</t>
  </si>
  <si>
    <t>Stěrka k vyrovnání ploch reprofilovaného betonu stěn, tloušťky do 5 mm</t>
  </si>
  <si>
    <t>770287933</t>
  </si>
  <si>
    <t>https://podminky.urs.cz/item/CS_URS_2023_01/985312114</t>
  </si>
  <si>
    <t>"dle přílohy 2.8, dle výkazu sanačních prací"</t>
  </si>
  <si>
    <t>"Sanace C - sjednocující stěrka tl. do 5mm"</t>
  </si>
  <si>
    <t>"NK, římsa"   288,50*1,00</t>
  </si>
  <si>
    <t>"OP1"     57,05*1,00</t>
  </si>
  <si>
    <t>"OP2"     50,00*1,00</t>
  </si>
  <si>
    <t>"křídla OP1"   38,90*1,00</t>
  </si>
  <si>
    <t>"křídla OP2"   92,50*1,00</t>
  </si>
  <si>
    <t>99</t>
  </si>
  <si>
    <t>985323112</t>
  </si>
  <si>
    <t>Spojovací můstek reprofilovaného betonu na cementové bázi, tloušťky 2 mm</t>
  </si>
  <si>
    <t>-600364500</t>
  </si>
  <si>
    <t>https://podminky.urs.cz/item/CS_URS_2023_01/985323112</t>
  </si>
  <si>
    <t>"Sanace C - celoplošná aplikace spojovacího můstku"</t>
  </si>
  <si>
    <t>100</t>
  </si>
  <si>
    <t>985422323</t>
  </si>
  <si>
    <t>Injektáž trhlin v betonových nebo železobetonových konstrukcích nízkotlaká do 0,6 MP s injektážními jehlami vloženými do vrtů včetně jejich vyvrtání aktivovanou cementovou maltou šířka trhlin přes 2 do 5 mm tloušťka konstrukce přes 200 do 300 mm</t>
  </si>
  <si>
    <t>-159013380</t>
  </si>
  <si>
    <t>https://podminky.urs.cz/item/CS_URS_2023_01/985422323</t>
  </si>
  <si>
    <t>"Sanace D - injektáž trhlin"</t>
  </si>
  <si>
    <t>"OP1"   5,50</t>
  </si>
  <si>
    <t>"OP2"  5,50</t>
  </si>
  <si>
    <t>"křídla OP1"   10,00</t>
  </si>
  <si>
    <t>"křídla OP2"   15,00</t>
  </si>
  <si>
    <t>997</t>
  </si>
  <si>
    <t>Přesun sutě</t>
  </si>
  <si>
    <t>101</t>
  </si>
  <si>
    <t>997013501</t>
  </si>
  <si>
    <t>Odvoz suti a vybouraných hmot na skládku nebo meziskládku se složením, na vzdálenost do 1 km</t>
  </si>
  <si>
    <t>-711880145</t>
  </si>
  <si>
    <t>https://podminky.urs.cz/item/CS_URS_2023_01/997013501</t>
  </si>
  <si>
    <t>102</t>
  </si>
  <si>
    <t>997013509</t>
  </si>
  <si>
    <t>Odvoz suti a vybouraných hmot na skládku nebo meziskládku se složením, na vzdálenost Příplatek k ceně za každý další i započatý 1 km přes 1 km</t>
  </si>
  <si>
    <t>-2109899739</t>
  </si>
  <si>
    <t>https://podminky.urs.cz/item/CS_URS_2023_01/997013509</t>
  </si>
  <si>
    <t>"odvoz na skládku ve vzdálenosti 20 km"   19,00*150,183</t>
  </si>
  <si>
    <t>103</t>
  </si>
  <si>
    <t>997013601</t>
  </si>
  <si>
    <t>Poplatek za uložení stavebního odpadu na skládce (skládkovné) z prostého betonu zatříděného do Katalogu odpadů pod kódem 17 01 01</t>
  </si>
  <si>
    <t>-821278599</t>
  </si>
  <si>
    <t>https://podminky.urs.cz/item/CS_URS_2023_01/997013601</t>
  </si>
  <si>
    <t>"dle pol. 967042714"     8,784</t>
  </si>
  <si>
    <t>"dle pol.  96104"     0,092</t>
  </si>
  <si>
    <t>"dle pol. R966008211"   20,00</t>
  </si>
  <si>
    <t>104</t>
  </si>
  <si>
    <t>997013602</t>
  </si>
  <si>
    <t>Poplatek za uložení stavebního odpadu na skládce (skládkovné) z armovaného betonu zatříděného do Katalogu odpadů pod kódem 17 01 01</t>
  </si>
  <si>
    <t>-1994478915</t>
  </si>
  <si>
    <t>https://podminky.urs.cz/item/CS_URS_2023_01/997013602</t>
  </si>
  <si>
    <t>"dle pol. 963051111"     4,80</t>
  </si>
  <si>
    <t>105</t>
  </si>
  <si>
    <t>997013631</t>
  </si>
  <si>
    <t>Poplatek za uložení stavebního odpadu na skládce (skládkovné) směsného stavebního a demoličního zatříděného do Katalogu odpadů pod kódem 17 09 04</t>
  </si>
  <si>
    <t>1755426680</t>
  </si>
  <si>
    <t>https://podminky.urs.cz/item/CS_URS_2023_01/997013631</t>
  </si>
  <si>
    <t>"dle pol. R967865"     0,030</t>
  </si>
  <si>
    <t>"dle pol. R967864"   2,56</t>
  </si>
  <si>
    <t>106</t>
  </si>
  <si>
    <t>997013814</t>
  </si>
  <si>
    <t>Poplatek za uložení stavebního odpadu na skládce (skládkovné) z izolačních materiálů zatříděného do Katalogu odpadů pod kódem 17 06 04</t>
  </si>
  <si>
    <t>1443105424</t>
  </si>
  <si>
    <t>https://podminky.urs.cz/item/CS_URS_2023_01/997013814</t>
  </si>
  <si>
    <t>"dle pol. 71131821"    0,781</t>
  </si>
  <si>
    <t>107</t>
  </si>
  <si>
    <t>997013841</t>
  </si>
  <si>
    <t>Poplatek za uložení stavebního odpadu na skládce (skládkovné) odpadního materiálu po otryskávání bez obsahu nebezpečných látek zatříděného do Katalogu odpadů pod kódem 12 01 17</t>
  </si>
  <si>
    <t>-1279999911</t>
  </si>
  <si>
    <t>https://podminky.urs.cz/item/CS_URS_2023_01/997013841</t>
  </si>
  <si>
    <t>"dle pol. 985121101"    26,348</t>
  </si>
  <si>
    <t>998</t>
  </si>
  <si>
    <t>Přesun hmot</t>
  </si>
  <si>
    <t>108</t>
  </si>
  <si>
    <t>998241021</t>
  </si>
  <si>
    <t>Přesun hmot pro dráhy kolejové jakéhokoliv rozsahu dopravní vzdálenost do 5 000 m</t>
  </si>
  <si>
    <t>1956106781</t>
  </si>
  <si>
    <t>https://podminky.urs.cz/item/CS_URS_2023_01/998241021</t>
  </si>
  <si>
    <t>PSV</t>
  </si>
  <si>
    <t>Práce a dodávky PSV</t>
  </si>
  <si>
    <t>711</t>
  </si>
  <si>
    <t>Izolace proti vodě, vlhkosti a plynům</t>
  </si>
  <si>
    <t>109</t>
  </si>
  <si>
    <t>711111001</t>
  </si>
  <si>
    <t>Provedení izolace proti zemní vlhkosti natěradly a tmely za studena na ploše vodorovné V nátěrem penetračním</t>
  </si>
  <si>
    <t>-1184268104</t>
  </si>
  <si>
    <t>https://podminky.urs.cz/item/CS_URS_2023_01/711111001</t>
  </si>
  <si>
    <t xml:space="preserve">skladba S1 - ALP- horní povrch NK, rub říms NK a závěrné zídky </t>
  </si>
  <si>
    <t>"vpravo"   (2,34+0,54+0,1)*(1,75+20,9+2,85)-1,7*(1,1+2,2)/2</t>
  </si>
  <si>
    <t>"vlevo"   (2,34+0,54+0,1)*(2,70+20,9+1,45)-1,52*(0,97+2,2)/2+0,7*0,95/2</t>
  </si>
  <si>
    <t>skladba S3 -spádová deska za rubem opěr,</t>
  </si>
  <si>
    <t>"měřeno digitálně"  12,50*(1,00+1,90)</t>
  </si>
  <si>
    <t>skladba S4 - prefa zídky</t>
  </si>
  <si>
    <t>2*2,96*1,5</t>
  </si>
  <si>
    <t>110</t>
  </si>
  <si>
    <t>711111002</t>
  </si>
  <si>
    <t>Provedení izolace proti zemní vlhkosti natěradly a tmely za studena na ploše vodorovné V nátěrem lakem asfaltovým</t>
  </si>
  <si>
    <t>2014439056</t>
  </si>
  <si>
    <t>https://podminky.urs.cz/item/CS_URS_2023_01/711111002</t>
  </si>
  <si>
    <t>"Skladba S4 - prefa zídky na styku se zeminou, 2vrstvy"</t>
  </si>
  <si>
    <t>"měřeno digitálně"   2*2*1,49*2,98</t>
  </si>
  <si>
    <t>111</t>
  </si>
  <si>
    <t>711112001</t>
  </si>
  <si>
    <t>Provedení izolace proti zemní vlhkosti natěradly a tmely za studena na ploše svislé S nátěrem penetračním</t>
  </si>
  <si>
    <t>-2098654719</t>
  </si>
  <si>
    <t>https://podminky.urs.cz/item/CS_URS_2023_01/711112001</t>
  </si>
  <si>
    <t>"rub opěr - OP2+OP1, S2, měřeno digitálně" 6,45*2,92+6,45*1,0</t>
  </si>
  <si>
    <t>"prefa zídky - od koleje=100%, S4" 2,96*(0,835+1,190)/2*2*1</t>
  </si>
  <si>
    <t>"prefa zídky - pohled=70%, S4" 2,96*(0,835+1,190)/2*2*0,7</t>
  </si>
  <si>
    <t>112</t>
  </si>
  <si>
    <t>11163150</t>
  </si>
  <si>
    <t>lak penetrační asfaltový</t>
  </si>
  <si>
    <t>-1126881896</t>
  </si>
  <si>
    <t>(190,887+35,474)*0,00032 "Přepočtené koeficientem množství</t>
  </si>
  <si>
    <t>113</t>
  </si>
  <si>
    <t>711112002</t>
  </si>
  <si>
    <t>Provedení izolace proti zemní vlhkosti natěradly a tmely za studena na ploše svislé S nátěrem lakem asfaltovým</t>
  </si>
  <si>
    <t>1445077711</t>
  </si>
  <si>
    <t>https://podminky.urs.cz/item/CS_URS_2023_01/711112002</t>
  </si>
  <si>
    <t>"Skladba S4 - prefa zídky na styku se zeminou, 2vrstvy, vnitřní plocha =100%, vnější =70%"</t>
  </si>
  <si>
    <t>"měřeno digitálně"   2*2*((1,19+0,835)/2*2,98+(1,19+0,835)/2*2,98*0,7)</t>
  </si>
  <si>
    <t>114</t>
  </si>
  <si>
    <t>11163152</t>
  </si>
  <si>
    <t>lak hydroizolační asfaltový</t>
  </si>
  <si>
    <t>-2087633084</t>
  </si>
  <si>
    <t>(17,761+20,517)*0,00035 "Přepočtené koeficientem množství</t>
  </si>
  <si>
    <t>115</t>
  </si>
  <si>
    <t>711131811</t>
  </si>
  <si>
    <t>Odstranění izolace proti zemní vlhkosti na ploše vodorovné V</t>
  </si>
  <si>
    <t>-1201993659</t>
  </si>
  <si>
    <t>https://podminky.urs.cz/item/CS_URS_2023_01/711131811</t>
  </si>
  <si>
    <t>NK mostu</t>
  </si>
  <si>
    <t>(20,9+1,62*2)*6,2</t>
  </si>
  <si>
    <t>116</t>
  </si>
  <si>
    <t>711131821</t>
  </si>
  <si>
    <t>Odstranění izolace proti zemní vlhkosti na ploše svislé S</t>
  </si>
  <si>
    <t>-1565985577</t>
  </si>
  <si>
    <t>https://podminky.urs.cz/item/CS_URS_2023_01/711131821</t>
  </si>
  <si>
    <t>"odstranění izolace  za rubem" 173,6-149,668</t>
  </si>
  <si>
    <t>117</t>
  </si>
  <si>
    <t>711141559</t>
  </si>
  <si>
    <t>Provedení izolace proti zemní vlhkosti pásy přitavením NAIP na ploše vodorovné V</t>
  </si>
  <si>
    <t>-901804770</t>
  </si>
  <si>
    <t>https://podminky.urs.cz/item/CS_URS_2023_01/711141559</t>
  </si>
  <si>
    <t xml:space="preserve">"skladba S1 - NAIP - horní povrch NK, rub říms NK a závěrné zídky, 2 vrstvy" </t>
  </si>
  <si>
    <t>"vpravo"  2*( (2,34+0,54+0,1)*(1,75+20,9+2,85)-1,7*(1,1+2,2)/2)</t>
  </si>
  <si>
    <t>"vlevo"  2*( (2,34+0,54+0,1)*(2,70+20,9+1,45)-1,52*(0,97+2,2)/2+0,7*0,95/2)</t>
  </si>
  <si>
    <t xml:space="preserve">"Skladba S3 - NAIP - spádová deska odvodnění za rubem, 1 vrstva" </t>
  </si>
  <si>
    <t>"měřeno digitálně" 12,50*(1,00+1,90)</t>
  </si>
  <si>
    <t>118</t>
  </si>
  <si>
    <t>711142559</t>
  </si>
  <si>
    <t>Provedení izolace proti zemní vlhkosti pásy přitavením NAIP na ploše svislé S</t>
  </si>
  <si>
    <t>54166794</t>
  </si>
  <si>
    <t>https://podminky.urs.cz/item/CS_URS_2023_01/711142559</t>
  </si>
  <si>
    <t xml:space="preserve">"Skladba S2 - NAIP na rubu opěr, 2vrstvy" </t>
  </si>
  <si>
    <t>"rub opěr - OP2+OP1, S2, měřeno digitálně" 2*(6,45*2,92+6,45*1,0)</t>
  </si>
  <si>
    <t>119</t>
  </si>
  <si>
    <t>24617152_R</t>
  </si>
  <si>
    <t>pás těžký asfaltový, schválený systém SŽ</t>
  </si>
  <si>
    <t>-250151178</t>
  </si>
  <si>
    <t>(327,765+50,568)*1,1 "Přepočtené koeficientem množství</t>
  </si>
  <si>
    <t>120</t>
  </si>
  <si>
    <t>711491172</t>
  </si>
  <si>
    <t>Provedení doplňků izolace proti vodě textilií na ploše vodorovné V vrstva ochranná</t>
  </si>
  <si>
    <t>-1656852898</t>
  </si>
  <si>
    <t>https://podminky.urs.cz/item/CS_URS_2023_01/711491172</t>
  </si>
  <si>
    <t>121</t>
  </si>
  <si>
    <t>69311068</t>
  </si>
  <si>
    <t>geotextilie netkaná separační, ochranná, filtrační, drenážní PP 300g/m2</t>
  </si>
  <si>
    <t>-1838755209</t>
  </si>
  <si>
    <t xml:space="preserve">"skladba S1 - geotextilie 300g/m2 - horní povrch NK, rub říms NK a závěrné zídky" </t>
  </si>
  <si>
    <t>"vpravo"  (2,34+0,54+0,1)*(1,75+20,9+2,85)-1,7*(1,1+2,2)/2</t>
  </si>
  <si>
    <t>"vlevo"  (2,34+0,54+0,1)*(2,70+20,9+1,45)-1,52*(0,97+2,2)/2+0,7*0,95/2</t>
  </si>
  <si>
    <t xml:space="preserve">"Skladba S2 - geotextilie 300g/m2 na rubu opěr" </t>
  </si>
  <si>
    <t>"rub opěr - OP2+OP1, S2, měřeno digitálně" (6,45*2,92+6,45*1,0)</t>
  </si>
  <si>
    <t>"přepočteno koeficientem 1,1" 1,1*171,041</t>
  </si>
  <si>
    <t>122</t>
  </si>
  <si>
    <t>711491172_R</t>
  </si>
  <si>
    <t>Provedení doplňků izolace proti vodě na vodorovné ploše z folií vrstva ochranná</t>
  </si>
  <si>
    <t>-470802818</t>
  </si>
  <si>
    <t>123</t>
  </si>
  <si>
    <t>28329042</t>
  </si>
  <si>
    <t>fólie PE separační či ochranná tl 0,2mm</t>
  </si>
  <si>
    <t>-1185743280</t>
  </si>
  <si>
    <t>"koeficient množství 1,1" 145,757*1,1</t>
  </si>
  <si>
    <t>124</t>
  </si>
  <si>
    <t>711491177</t>
  </si>
  <si>
    <t>Provedení doplňků izolace proti vodě textilií připevnění izolace nerezovou lištou</t>
  </si>
  <si>
    <t>517850998</t>
  </si>
  <si>
    <t>https://podminky.urs.cz/item/CS_URS_2023_01/711491177</t>
  </si>
  <si>
    <t>ukončení SVI na římsách</t>
  </si>
  <si>
    <t>"NK"2*20,9</t>
  </si>
  <si>
    <t>"římsy ZZ" 2,7+1,45+1,75+2,85</t>
  </si>
  <si>
    <t>125</t>
  </si>
  <si>
    <t>59030055_R</t>
  </si>
  <si>
    <t>vrut nerezový se šestihrannou hlavou 8x60mm, včetně hmoždinky</t>
  </si>
  <si>
    <t>1962201417</t>
  </si>
  <si>
    <t xml:space="preserve">"vzdálenost kotvících prvků max. 300mm, </t>
  </si>
  <si>
    <t>"římsy NK+ZZ, vlevo, (20,9+2,7+1,45)/0,3+1=84,5" 85</t>
  </si>
  <si>
    <t>"římsy NK+ZZ, vpravo, (20,9+1,75+2,85)/0,3+1=86" 86</t>
  </si>
  <si>
    <t>126</t>
  </si>
  <si>
    <t>13756655_R</t>
  </si>
  <si>
    <t xml:space="preserve">pásnice nerezová 40/4 - (kotvení izolace),v jakost W.-Nr.1.4301 </t>
  </si>
  <si>
    <t>347011821</t>
  </si>
  <si>
    <t>"včetně prořezu 5%, hmotnost 1,26kg/m"   (20,9*2 + 2,7+1,45+1,75+2,85)*1,05</t>
  </si>
  <si>
    <t>127</t>
  </si>
  <si>
    <t>711491272</t>
  </si>
  <si>
    <t>Provedení doplňků izolace proti vodě textilií na ploše svislé S vrstva ochranná</t>
  </si>
  <si>
    <t>-531473511</t>
  </si>
  <si>
    <t>https://podminky.urs.cz/item/CS_URS_2023_01/711491272</t>
  </si>
  <si>
    <t>128</t>
  </si>
  <si>
    <t>711491272_R</t>
  </si>
  <si>
    <t>Provedení doplňků izolace proti vodě polystyrenem na ploše svislé S vrstva ochranná</t>
  </si>
  <si>
    <t>1826801659</t>
  </si>
  <si>
    <t xml:space="preserve">"Skladba S2 - Extrudovaný polystyrén tl. 50 mm na rubu opěr" </t>
  </si>
  <si>
    <t>129</t>
  </si>
  <si>
    <t>69311085</t>
  </si>
  <si>
    <t>geotextilie netkaná separační, ochranná, filtrační, drenážní PP 800g/m2</t>
  </si>
  <si>
    <t>-1961790744</t>
  </si>
  <si>
    <t xml:space="preserve">"Skladba S3 - geotextilie 800g/m2 - spádová beton odvodnění za rubem OP2+OP1" </t>
  </si>
  <si>
    <t>"měřeno digitálně, přepočteno koeficientem 1,1" 11,4*(1,00+1,90)*1,1</t>
  </si>
  <si>
    <t>130</t>
  </si>
  <si>
    <t>28376073</t>
  </si>
  <si>
    <t>deska EPS grafitová fasádní λ=0,030-0,031 tl 50mm</t>
  </si>
  <si>
    <t>-155134871</t>
  </si>
  <si>
    <t xml:space="preserve">"Skladba S2 - Extrudovaný polystyrén tl. 50 mm na rubu opěr, koeficient množství 1,05" </t>
  </si>
  <si>
    <t>"rub opěr - OP2+OP1, S2, měřeno digitálně" (6,45*2,92+6,45*1,0)*1,05</t>
  </si>
  <si>
    <t>131</t>
  </si>
  <si>
    <t>998711101</t>
  </si>
  <si>
    <t>Přesun hmot pro izolace proti vodě, vlhkosti a plynům stanovený z hmotnosti přesunovaného materiálu vodorovná dopravní vzdálenost do 50 m v objektech výšky do 6 m</t>
  </si>
  <si>
    <t>929241178</t>
  </si>
  <si>
    <t>https://podminky.urs.cz/item/CS_URS_2023_01/998711101</t>
  </si>
  <si>
    <t>767</t>
  </si>
  <si>
    <t>Konstrukce zámečnické</t>
  </si>
  <si>
    <t>132</t>
  </si>
  <si>
    <t>767996801</t>
  </si>
  <si>
    <t>Demontáž ostatních zámečnických konstrukcí rozebráním o hmotnosti jednotlivých dílů do 50 kg</t>
  </si>
  <si>
    <t>-1487748689</t>
  </si>
  <si>
    <t>https://podminky.urs.cz/item/CS_URS_2023_01/767996801</t>
  </si>
  <si>
    <t>"demont. stávájícího odvodnění"  40,00</t>
  </si>
  <si>
    <t>789</t>
  </si>
  <si>
    <t>Povrchové úpravy ocelových konstrukcí a technologických zařízení</t>
  </si>
  <si>
    <t>133</t>
  </si>
  <si>
    <t>628613611</t>
  </si>
  <si>
    <t>Žárové zinkování ponorem dílů ocelových konstrukcí mostů hmotnosti dílců do 100 kg</t>
  </si>
  <si>
    <t>-2004676606</t>
  </si>
  <si>
    <t>https://podminky.urs.cz/item/CS_URS_2023_01/628613611</t>
  </si>
  <si>
    <t>zábradlí - díly 1-9 (příl. 2.6.1)</t>
  </si>
  <si>
    <t>1319,89+274,85+276,09</t>
  </si>
  <si>
    <t>134</t>
  </si>
  <si>
    <t>789111250</t>
  </si>
  <si>
    <t>Úpravy povrchů pod nátěry zařízení s povrchem nečlenitým očištění oklepem</t>
  </si>
  <si>
    <t>530166019</t>
  </si>
  <si>
    <t>https://podminky.urs.cz/item/CS_URS_2023_01/789111250</t>
  </si>
  <si>
    <t>"hrubé očištění válcových ložisek" 4*1,0</t>
  </si>
  <si>
    <t>135</t>
  </si>
  <si>
    <t>789112250</t>
  </si>
  <si>
    <t>Úpravy povrchů pod nátěry zařízení s povrchem členitým očištění oklepem</t>
  </si>
  <si>
    <t>852740167</t>
  </si>
  <si>
    <t>https://podminky.urs.cz/item/CS_URS_2023_01/789112250</t>
  </si>
  <si>
    <t>"hrubé očištění stolicových ložisek" 4*1,0</t>
  </si>
  <si>
    <t>136</t>
  </si>
  <si>
    <t>789121143</t>
  </si>
  <si>
    <t>Úpravy povrchů pod nátěry ocelových konstrukcí třídy I odstranění rzi a nečistot mechanizovaným čištěním stupeň přípravy St 3, stupeň zrezivění D</t>
  </si>
  <si>
    <t>-2004200175</t>
  </si>
  <si>
    <t>https://podminky.urs.cz/item/CS_URS_2023_01/789121143</t>
  </si>
  <si>
    <t>137</t>
  </si>
  <si>
    <t>789212121</t>
  </si>
  <si>
    <t>Provedení otryskání povrchů zařízení suché abrazivní tryskání, s povrchem členitým stupeň zarezavění B, stupeň přípravy Sa 3</t>
  </si>
  <si>
    <t>1526881051</t>
  </si>
  <si>
    <t>https://podminky.urs.cz/item/CS_URS_2023_01/789212121</t>
  </si>
  <si>
    <t>"ložiska" 8*1,0</t>
  </si>
  <si>
    <t>138</t>
  </si>
  <si>
    <t>789212122_R</t>
  </si>
  <si>
    <t>Provedení úpravy povrchu mořením v kyselině</t>
  </si>
  <si>
    <t>-2073820306</t>
  </si>
  <si>
    <t>139</t>
  </si>
  <si>
    <t>42118101_R</t>
  </si>
  <si>
    <t>materiál tryskací TRYMAT</t>
  </si>
  <si>
    <t>-354671645</t>
  </si>
  <si>
    <t>"ložiska, spotřeba 40kg/m2" 8*1,0*0,04</t>
  </si>
  <si>
    <t>Sweeping (pro zdrsnění zábradlí opatřeného zink.ponorem,  15kg/m2)</t>
  </si>
  <si>
    <t>"zábradlí příl. 2.6.1" (50,85+10,55+10,61 )*0,015</t>
  </si>
  <si>
    <t>140</t>
  </si>
  <si>
    <t>24613582_R1</t>
  </si>
  <si>
    <t>hmota nátěrová ONS 92, tl 200</t>
  </si>
  <si>
    <t>-1983155272</t>
  </si>
  <si>
    <t>Poznámka k položce:_x000D_
Poznámka k položce: Nátěrové hmoty, spotřeba 0,4 kg/m2</t>
  </si>
  <si>
    <t>"spotřeba 0,35kg/m2" (80,01*3+32,004)*0,35</t>
  </si>
  <si>
    <t>141</t>
  </si>
  <si>
    <t>789212123</t>
  </si>
  <si>
    <t>Provedení otryskání povrchů zařízení suché abrazivní tryskání, s povrchem členitým stupeň zarezavění B, stupeň přípravy Sa 2</t>
  </si>
  <si>
    <t>1428734942</t>
  </si>
  <si>
    <t>https://podminky.urs.cz/item/CS_URS_2023_01/789212123</t>
  </si>
  <si>
    <t>Sweeping (pro typ II)</t>
  </si>
  <si>
    <t>142</t>
  </si>
  <si>
    <t>789322111</t>
  </si>
  <si>
    <t>Zhotovení nátěru ocelových konstrukcí třídy II jednosložkového základního, tloušťky do 80 μm</t>
  </si>
  <si>
    <t>-82118309</t>
  </si>
  <si>
    <t>https://podminky.urs.cz/item/CS_URS_2023_01/789322111</t>
  </si>
  <si>
    <t>Poznámka k položce:_x000D_
Poznámka k položce: Základní nátěr</t>
  </si>
  <si>
    <t>"ložiska" 8,00</t>
  </si>
  <si>
    <t xml:space="preserve">"zábradlí příl. 2.6.1" 50,85+10,55+10,61 </t>
  </si>
  <si>
    <t>143</t>
  </si>
  <si>
    <t>789322116</t>
  </si>
  <si>
    <t>Zhotovení nátěru ocelových konstrukcí třídy II jednosložkového mezivrstvy, tloušťky do 80 μm</t>
  </si>
  <si>
    <t>-448672005</t>
  </si>
  <si>
    <t>https://podminky.urs.cz/item/CS_URS_2023_01/789322116</t>
  </si>
  <si>
    <t>Poznámka k položce:_x000D_
Poznámka k položce: mezivrstva x 2</t>
  </si>
  <si>
    <t>144</t>
  </si>
  <si>
    <t>789322221</t>
  </si>
  <si>
    <t>Zhotovení nátěru ocelových konstrukcí třídy II dvousložkového krycího (vrchního), tloušťky do 80 μm</t>
  </si>
  <si>
    <t>517877742</t>
  </si>
  <si>
    <t>https://podminky.urs.cz/item/CS_URS_2023_01/789322221</t>
  </si>
  <si>
    <t>Poznámka k položce:_x000D_
Poznámka k položce: Vrchní nátěr</t>
  </si>
  <si>
    <t>145</t>
  </si>
  <si>
    <t>789351240</t>
  </si>
  <si>
    <t>Zhotovení nátěrů pásových korozně namáhaných míst (svary, hrany, kouty, šroubové spoje, apod.) tloušťky 50 μm ocelových konstrukcí třídy II dvousložkových</t>
  </si>
  <si>
    <t>-906588132</t>
  </si>
  <si>
    <t>https://podminky.urs.cz/item/CS_URS_2023_01/789351240</t>
  </si>
  <si>
    <t>Poznámka k položce:_x000D_
Poznámka k položce: pásové nátěry, předpoklad 40% plochy</t>
  </si>
  <si>
    <t>40% z celkové nátěrové plochy</t>
  </si>
  <si>
    <t>"ložiska" 8,00*0,4</t>
  </si>
  <si>
    <t>"zábradlí příl. 2.6.1" (50,85+10,55+10,61 )*0,4</t>
  </si>
  <si>
    <t>146</t>
  </si>
  <si>
    <t>998781101</t>
  </si>
  <si>
    <t>Přesun hmot pro obklady keramické stanovený z hmotnosti přesunovaného materiálu vodorovná dopravní vzdálenost do 50 m v objektech výšky do 6 m</t>
  </si>
  <si>
    <t>990484307</t>
  </si>
  <si>
    <t>https://podminky.urs.cz/item/CS_URS_2023_01/998781101</t>
  </si>
  <si>
    <t>OST</t>
  </si>
  <si>
    <t>Ostatní</t>
  </si>
  <si>
    <t>147</t>
  </si>
  <si>
    <t>7593405280_R</t>
  </si>
  <si>
    <t>Montáž žlabu betonového plnostěnný 20 x 20 - T 2 N</t>
  </si>
  <si>
    <t>512</t>
  </si>
  <si>
    <t>-1042154763</t>
  </si>
  <si>
    <t>"dle TZ" 40,0</t>
  </si>
  <si>
    <t>148</t>
  </si>
  <si>
    <t>7593500020_R</t>
  </si>
  <si>
    <t>Trasy kabelového vedení Kabelové žlaby Žlab kabelový TK 2 19x23x100cm (HM0592120220000)</t>
  </si>
  <si>
    <t>-1216659976</t>
  </si>
  <si>
    <t>149</t>
  </si>
  <si>
    <t>7593500040_R</t>
  </si>
  <si>
    <t>Trasy kabelového vedení Kabelové žlaby Poklop kabel.žlabu TK 2 3x23x50cm (HM0592120820000)</t>
  </si>
  <si>
    <t>1716575978</t>
  </si>
  <si>
    <t>SO 01.2 - Most v km 20,907 - železniční svršek</t>
  </si>
  <si>
    <t xml:space="preserve">    5 - Komunikace pozemní</t>
  </si>
  <si>
    <t xml:space="preserve">      52 - Kolej</t>
  </si>
  <si>
    <t xml:space="preserve">      96 - Bourání konstrukcí</t>
  </si>
  <si>
    <t xml:space="preserve">      99 - Přesun hmot a manipulace se sutí</t>
  </si>
  <si>
    <t>Komunikace pozemní</t>
  </si>
  <si>
    <t>5906130345</t>
  </si>
  <si>
    <t>Montáž kolejového roštu v ose koleje pražce betonové vystrojené, tvar S49, 49E1. Poznámka: 1. V cenách jsou započteny náklady na manipulaci a montáž KR, u pražců dřevěných nevystrojených i na vrtání pražců. 2. V cenách nejsou obsaženy náklady na dodávku materiálu.</t>
  </si>
  <si>
    <t>km</t>
  </si>
  <si>
    <t>Sborník UOŽI 01 2023</t>
  </si>
  <si>
    <t>-1870332725</t>
  </si>
  <si>
    <t>nové kolejnice 49 E1 (ocel jakosti R260), nové předpjaté betonové pražce SB8 -vystrojené  (tuhé svěrky ŽS 4), rozdělení "d", svařeno do BK</t>
  </si>
  <si>
    <t>20,935000-20,885000</t>
  </si>
  <si>
    <t>5906140155</t>
  </si>
  <si>
    <t>Demontáž kolejového roštu koleje v ose koleje pražce betonové,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</si>
  <si>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1610310137</t>
  </si>
  <si>
    <t>kolejnice 49 E1, předpjaté betonové pražce SB5 -vystrojené  (tuhé svěrky ŽS 4), rozdělení "d", svařeno do BK</t>
  </si>
  <si>
    <t>5910040315</t>
  </si>
  <si>
    <t>Umožnění volné dilatace kolejnice demontáž upevňovadel s osazením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</si>
  <si>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-1106741064</t>
  </si>
  <si>
    <t>Umožnění volné dilatace kolejnice demontáž upevňovadel s osazením kluzných podložek rozdělení pražců "d"</t>
  </si>
  <si>
    <t>50,0m před+ 50,0m nové kolejnice + 50,0 za</t>
  </si>
  <si>
    <t>2*(50+50+50)</t>
  </si>
  <si>
    <t>5910040415</t>
  </si>
  <si>
    <t>Umožnění volné dilatace kolejnice montáž upevňovadel s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</si>
  <si>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1134175328</t>
  </si>
  <si>
    <t>Kolej</t>
  </si>
  <si>
    <t>5905060010</t>
  </si>
  <si>
    <t>Zřízení nového kolejového lože v koleji.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</si>
  <si>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-70247427</t>
  </si>
  <si>
    <t>Zřízení štěrkového lože – kamenivo frakce 31,5/63 třídy BII (viz PF2 a příčný řez B-B nový stav)</t>
  </si>
  <si>
    <t>profil KL otevřeného, š= 1750+1700, tl. 510mm, nadvýšení 100mm, převýšení 100mm ... objem KL bez pražců= 2,288m3/bm (viz obr.1, SŽDC S3/2)</t>
  </si>
  <si>
    <t>50,0*2,288</t>
  </si>
  <si>
    <t>rozdíl mezi výše uvedeným profilem KL a NK 0,12m, š=3,72+(0,4+0,23)*2=4,98m, dl.mostu=32,163</t>
  </si>
  <si>
    <t>0,12*4,98*32,163</t>
  </si>
  <si>
    <t>polozapuštěné KL vlevo</t>
  </si>
  <si>
    <t>0,4*0,3/2*32,163</t>
  </si>
  <si>
    <t>polozapuštěné KL vpravo</t>
  </si>
  <si>
    <t>(0,5-0,12)*(0,6+0,7)/2*32,163</t>
  </si>
  <si>
    <t>Užitý materiál  do spodních vrstev KL– vyzískané kolejové lože (viz TZ str.14) = 27,0m3</t>
  </si>
  <si>
    <t>-27,0</t>
  </si>
  <si>
    <t>Nový materiál - kamenivo frakce 31,5/63 třídy BII (143,495-27,0)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</si>
  <si>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</si>
  <si>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</si>
  <si>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1372636288</t>
  </si>
  <si>
    <t>Doplnění štěrkového lože při 1.a 2. podbití koleje (předpoklad 0,1 m3 na bm), dl. 445,0m</t>
  </si>
  <si>
    <t>445,0*0,1</t>
  </si>
  <si>
    <t>Doplnění štěrkového lože při 3.podbití koleje (0,1 m3 na bm), dl. 99,0m</t>
  </si>
  <si>
    <t>(20,957539-20,858103)*1000*0,1</t>
  </si>
  <si>
    <t>5955101005</t>
  </si>
  <si>
    <t>Kamenivo drcené štěrk frakce 31,5/63 třídy min. BII</t>
  </si>
  <si>
    <t>-543490761</t>
  </si>
  <si>
    <t>nové KL (1,7 t/m3)</t>
  </si>
  <si>
    <t>116,495*1,7</t>
  </si>
  <si>
    <t>445,0*0,1*1,7</t>
  </si>
  <si>
    <t>Doplnění štěrkového lože pro 3.podbití kolejí (0,1 m3 na bm), 99,0m</t>
  </si>
  <si>
    <t>(20,957539-20,858103)*1000*0,1*1,7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</si>
  <si>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</si>
  <si>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</si>
  <si>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-359119457</t>
  </si>
  <si>
    <t>Poznámka k položce:_x000D_
Kilometr koleje=km</t>
  </si>
  <si>
    <t>Snížení kolejového lože pod patou kolejnice v koleji -2.podbití</t>
  </si>
  <si>
    <t>2*0,05</t>
  </si>
  <si>
    <t>Snížení kolejového lože pod patou kolejnice v koleji - 3.podbití</t>
  </si>
  <si>
    <t>5957110030</t>
  </si>
  <si>
    <t>Kolejnice tv. 49 E 1, třídy R260</t>
  </si>
  <si>
    <t>715020639</t>
  </si>
  <si>
    <t>Nové kolejnice 49 E1 , kolejnicové pásy dl.50,0m</t>
  </si>
  <si>
    <t>50*2</t>
  </si>
  <si>
    <t>5956140045</t>
  </si>
  <si>
    <t>Pražec betonový příčný vystrojený včetně kompletů tv. SB 8 P upevnění tuhé-ŽS4</t>
  </si>
  <si>
    <t>1177654035</t>
  </si>
  <si>
    <t>Nové betonové pražce SB 8 pro kolejnice S49, rozdělení  "d"</t>
  </si>
  <si>
    <t>2*41</t>
  </si>
  <si>
    <t>5908085010</t>
  </si>
  <si>
    <t>Ojedinělá montáž kolejiva (podkladnice, můstkové desky, spojky). Poznámka: 1. V cenách jsou započteny náklady na montáž a ošetření součástí mazivem.</t>
  </si>
  <si>
    <t>-710410280</t>
  </si>
  <si>
    <t>Kolejnicové spojky pro podbití kolejí před zřízením BK</t>
  </si>
  <si>
    <t>4*2</t>
  </si>
  <si>
    <t>5908087010</t>
  </si>
  <si>
    <t>Ojedinělá demontáž kolejiva (podkladnice, můstkové desky, spojky). Poznámka: 1. V cenách jsou započteny náklady na demontáž a naložení na dopravní prostředek.</t>
  </si>
  <si>
    <t>2119796394</t>
  </si>
  <si>
    <t>5958107005</t>
  </si>
  <si>
    <t>Šroub spojkový M24 x 140 mm</t>
  </si>
  <si>
    <t>57542665</t>
  </si>
  <si>
    <t>předpoklad vrtání kolejnic na zadní díry (2 šrouby včetně matic /KS)</t>
  </si>
  <si>
    <t>5958134040</t>
  </si>
  <si>
    <t>Součásti upevňovací kroužek pružný dvojitý Fe 6</t>
  </si>
  <si>
    <t>-719585904</t>
  </si>
  <si>
    <t>5958101005</t>
  </si>
  <si>
    <t>Součásti spojovací kolejnicové spojky tv. S 730 mm</t>
  </si>
  <si>
    <t>1705509080</t>
  </si>
  <si>
    <t xml:space="preserve">Provizorní spojky pro podbití koleje před zřízením BK, 4 kolejnicové styky, 2 spojky/KS </t>
  </si>
  <si>
    <t>5909030020</t>
  </si>
  <si>
    <t>Následná úprava GPK koleje směrové a výškové uspořádání pražce betonové.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</si>
  <si>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-1292821857</t>
  </si>
  <si>
    <t>Následné podbití = 3.podbití</t>
  </si>
  <si>
    <t>celý složený oblouk + přechodnice včetně nově zřízené koleje</t>
  </si>
  <si>
    <t>(50,0+102,33+99,436+113,975+79,0)/1000</t>
  </si>
  <si>
    <t>5909032020</t>
  </si>
  <si>
    <t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</si>
  <si>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-809341451</t>
  </si>
  <si>
    <t>1. podbití = podbití nově zřízené koleje dl. 50,0m</t>
  </si>
  <si>
    <t>0,05</t>
  </si>
  <si>
    <t>2.podbití= celý složený oblouk + přechodnice včetně nově zřízené koleje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</si>
  <si>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</si>
  <si>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</si>
  <si>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</si>
  <si>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-1277939742</t>
  </si>
  <si>
    <t>Svaření kolejnic aluminotermicky</t>
  </si>
  <si>
    <t>2*2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</si>
  <si>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</si>
  <si>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</si>
  <si>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1859222423</t>
  </si>
  <si>
    <t>Dosažení dovolené upínací teploty v BK prodloužením kolejnicového pásu v koleji S49 - závěrné sváry =2ks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</si>
  <si>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</si>
  <si>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</si>
  <si>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-1016382313</t>
  </si>
  <si>
    <t>Pražcové kotvy na bet.pražcích  v R=270m (20,952460-20,871484=80,976m), každý třetí pražec (80,976m=132,8pražců což odpovídá 45ks kotev</t>
  </si>
  <si>
    <t>5960101005</t>
  </si>
  <si>
    <t>Pražcové kotvy TDHB pro pražec betonový SB 8</t>
  </si>
  <si>
    <t>-845536041</t>
  </si>
  <si>
    <t>nové kotvy (pražce SB8)20,935-20,885=50,0m což odpovídá 27ks</t>
  </si>
  <si>
    <t>5960101015</t>
  </si>
  <si>
    <t>Pražcové kotvy TDHB pro pražec betonový SB 5</t>
  </si>
  <si>
    <t>-1204484086</t>
  </si>
  <si>
    <t>nové kotvy (pražce SB5)20,952460-20,871484=80,976m - (pražce SB8) 50,0m=30,976m což odpovídá 18ks</t>
  </si>
  <si>
    <t>Bourání konstrukcí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</si>
  <si>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</si>
  <si>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</si>
  <si>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2095862971</t>
  </si>
  <si>
    <t>Odtěžení štěrkového lože (2,0m od osy koleje a 0,2m pod pražec, převýšení  100mm, ... 1,772m3/bm) – odvezeno do žst. Hlubočky</t>
  </si>
  <si>
    <t>Odměřeno ze situace 50x4=200m2 na hloubku 0,4m</t>
  </si>
  <si>
    <t>50,0*1,772</t>
  </si>
  <si>
    <t>odtěžení zbývající části kolejového lože z mostu (tl. 0,35m, š=5,48m, dl. 32,163m)</t>
  </si>
  <si>
    <t>0,35*5,48*32,163</t>
  </si>
  <si>
    <t>5907050020</t>
  </si>
  <si>
    <t>Dělení kolejnic řezáním nebo rozbroušením, soustavy S49 nebo T. Poznámka: 1. V cenách jsou započteny náklady na manipulaci, podložení, označení a provedení řezu kolejnice.</t>
  </si>
  <si>
    <t>1258646013</t>
  </si>
  <si>
    <t>Rozřezy kolejnic S49</t>
  </si>
  <si>
    <t>2*3</t>
  </si>
  <si>
    <t>5910135010</t>
  </si>
  <si>
    <t>Demontáž pražcové kotvy v koleji. Poznámka: 1. V cenách jsou započteny náklady na odstranění kameniva, demontáž, dohození a úpravu kameniva a naložení výzisku na dopravní prostředek.</t>
  </si>
  <si>
    <t>-1373069332</t>
  </si>
  <si>
    <t>Odstranění kotev ze stávající koleje (pražce SB5)</t>
  </si>
  <si>
    <t>předpoklad 22ks</t>
  </si>
  <si>
    <t>5999010030</t>
  </si>
  <si>
    <t>Vyjmutí a snesení konstrukcí nebo dílů hmotnosti přes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</si>
  <si>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1250005548</t>
  </si>
  <si>
    <t>naložení  koleje a její demontáž (odvoz do žst. Hlubočky)</t>
  </si>
  <si>
    <t>S49/SB 5/“d“ – 50,0m</t>
  </si>
  <si>
    <t>0,05*581,722</t>
  </si>
  <si>
    <t>Přesun hmot a manipulace se sutí</t>
  </si>
  <si>
    <t>9901000200</t>
  </si>
  <si>
    <t>Doprava obousměrná mechanizací o nosnosti do 3,5 t elektrosoučástek, montážního materiálu, kameniva, písku, dlažebních kostek, suti, atd.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</si>
  <si>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2218762</t>
  </si>
  <si>
    <t>PE podložky - odvoz z žst.Hlubočky na skládku</t>
  </si>
  <si>
    <t>pryžové podložky - odvoz z žst.Hlubočky na skládku</t>
  </si>
  <si>
    <t>kolejové kotvy stávající</t>
  </si>
  <si>
    <t>9902100100</t>
  </si>
  <si>
    <t>Doprava obousměrná mechanizací o nosnosti přes 3,5 t sypanin (kameniva, písku, suti, dlažebních kostek,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</si>
  <si>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1924224976</t>
  </si>
  <si>
    <t>Odtěžení štěrkového lože (2,0m od osy a 0,2m pod pražec= 88,6m3) – odvezeno na mezideponii a zpět</t>
  </si>
  <si>
    <t>2*(61,6+27,0)*2,00</t>
  </si>
  <si>
    <t>9902200100</t>
  </si>
  <si>
    <t>Doprava obousměrná mechanizací o nosnosti přes 3,5 t objemnějšího kusového materiálu (prefabrikátů, stožárů, výhybek, rozvaděčů, vybouraných hmot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</si>
  <si>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-1623852222</t>
  </si>
  <si>
    <t>Vytržená kolej (odvoz do žst. Hlubočky)</t>
  </si>
  <si>
    <t>kolejnice S49/vystrojené SB 5/“d“ – 50,0m</t>
  </si>
  <si>
    <t>0,050*581,722</t>
  </si>
  <si>
    <t>9902200200</t>
  </si>
  <si>
    <t>Doprava obousměrná mechanizací o nosnosti přes 3,5 t objemnějšího kusového materiálu (prefabrikátů, stožárů, výhybek, rozvaděčů, vybouraných hmot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</si>
  <si>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683160656</t>
  </si>
  <si>
    <t>pražce odstrojené SB5  (odvoz z žst. Hlubočky na skládku)</t>
  </si>
  <si>
    <t>84*0,265</t>
  </si>
  <si>
    <t>9902300100</t>
  </si>
  <si>
    <t>Doprava jednosměrná mechanizací o nosnosti přes 3,5 t sypanin (kameniva, písku, suti, dlažebních kostek, atd.) do 10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</si>
  <si>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-271860121</t>
  </si>
  <si>
    <t>nové kolejové lože</t>
  </si>
  <si>
    <t>290,596</t>
  </si>
  <si>
    <t>9902400700</t>
  </si>
  <si>
    <t>Doprava jednosměrná mechanizací o nosnosti přes 3,5 t objemnějšího kusového materiálu (prefabrikátů, stožárů, výhybek, rozvaděčů, vybouraných hmot atd.) do 100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</si>
  <si>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466478815</t>
  </si>
  <si>
    <t xml:space="preserve">Nové vystrojené betonové pražce SB 8 </t>
  </si>
  <si>
    <t>26,839+0,463</t>
  </si>
  <si>
    <t>Nové pražcové kotvy</t>
  </si>
  <si>
    <t>0,463</t>
  </si>
  <si>
    <t>9902400900</t>
  </si>
  <si>
    <t>Doprava jednosměrná mechanizací o nosnosti přes 3,5 t objemnějšího kusového materiálu (prefabrikátů, stožárů, výhybek, rozvaděčů, vybouraných hmot atd.) do 200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</si>
  <si>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-1140015348</t>
  </si>
  <si>
    <t xml:space="preserve">Nové kolejnice 49 E1 </t>
  </si>
  <si>
    <t>50*2*0,04943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</si>
  <si>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</si>
  <si>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</si>
  <si>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-1624292616</t>
  </si>
  <si>
    <t>Odtěžení štěrkového lože (2,0m od osy a 0,2m pod pražec = 88,6m3) – nalození na mezideponii</t>
  </si>
  <si>
    <t>(61,6+27,0)*2,00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</si>
  <si>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</si>
  <si>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</si>
  <si>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-2120001066</t>
  </si>
  <si>
    <t>9903200200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</si>
  <si>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</si>
  <si>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-137039679</t>
  </si>
  <si>
    <t>ASP</t>
  </si>
  <si>
    <t>1+1</t>
  </si>
  <si>
    <t>pluh na úpravu štěrkového lože</t>
  </si>
  <si>
    <t>9909000400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</si>
  <si>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</si>
  <si>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-1752531933</t>
  </si>
  <si>
    <t>PE podložky</t>
  </si>
  <si>
    <t>(84*0,09*2)/1000</t>
  </si>
  <si>
    <t>pryžové podložky</t>
  </si>
  <si>
    <t>(84*0,182*2)/1000</t>
  </si>
  <si>
    <t>9909000500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</si>
  <si>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</si>
  <si>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1431303782</t>
  </si>
  <si>
    <t>odpady betonové pražce</t>
  </si>
  <si>
    <t>SO 01.3 - Most v km 20,907 - železniční spodek</t>
  </si>
  <si>
    <t xml:space="preserve">      51 - Kolejová lože</t>
  </si>
  <si>
    <t>129951121_R</t>
  </si>
  <si>
    <t>Bourání konstrukcí v odkopávkách a prokopávkách strojně s přemístěním suti na hromady na vzdálenost do 20 m nebo s naložením na dopravní prostředek z betonu prostého neprokládaného</t>
  </si>
  <si>
    <t>-207714299</t>
  </si>
  <si>
    <t xml:space="preserve"> - beton z demolic šachet, konstrukcí a základů – odvoz na skládku</t>
  </si>
  <si>
    <t>5915010010</t>
  </si>
  <si>
    <t>Těžení zeminy nebo horniny železničního spodku třídy těžitelnosti I skupiny 1. Poznámka: 1. V cenách jsou započteny náklady na těžení a uložení výzisku na terén nebo naložení na dopravní prostředek a uložení na úložišti.</t>
  </si>
  <si>
    <t>-867028233</t>
  </si>
  <si>
    <t>třída těžitelnosti I ve smyslu ČSN 73 6133</t>
  </si>
  <si>
    <t xml:space="preserve"> - výkopy v koleji - v předpolí mostu a pro ZKPP - zemina</t>
  </si>
  <si>
    <t>opěra OP2-Krnovská</t>
  </si>
  <si>
    <t>0,15*6,2*(50,0-32,163)</t>
  </si>
  <si>
    <t>0,2*7,0*12,0</t>
  </si>
  <si>
    <t>0,3*6,5*12,0</t>
  </si>
  <si>
    <t>Kolejová lože</t>
  </si>
  <si>
    <t>5914075020</t>
  </si>
  <si>
    <t>Zřízení konstrukční vrstvy pražcového podloží bez geomateriálu tl. 0,30 m. Poznámka: 1. V cenách nejsou obsaženy náklady na dodávku materiálu a odtěžení zeminy.</t>
  </si>
  <si>
    <t>-1178159808</t>
  </si>
  <si>
    <t xml:space="preserve"> - podkladní vrstva ŠD fr. 0/32 (včetně ZKPP)</t>
  </si>
  <si>
    <t>105,0</t>
  </si>
  <si>
    <t xml:space="preserve"> - stabilizovaná štěrkodrť cementem (výška vrstvy po zhutnění min. 300mm) - dovezeno z centra</t>
  </si>
  <si>
    <t>5,20*12</t>
  </si>
  <si>
    <t>5955101020</t>
  </si>
  <si>
    <t>Kamenivo drcené štěrkodrť frakce 0/32</t>
  </si>
  <si>
    <t>1737863357</t>
  </si>
  <si>
    <t xml:space="preserve"> - podkladní vrstva ŠD fr. 0/32 (včetně ZKPP), 1,80t/m3</t>
  </si>
  <si>
    <t>12,0*(6,5*0,2+1,0*0,3)*1,80</t>
  </si>
  <si>
    <t>58939040_R</t>
  </si>
  <si>
    <t>směs stmelená cementem SC C3/4 (stabilizovaný podklad SC I)</t>
  </si>
  <si>
    <t>2042309245</t>
  </si>
  <si>
    <t>5,20*12*0,3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</si>
  <si>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</si>
  <si>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</si>
  <si>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-1359130915</t>
  </si>
  <si>
    <t xml:space="preserve"> - úprava a přehutnění zemní pláně (včetně odřezů)</t>
  </si>
  <si>
    <t>(6,3+6,0+6,2)*12</t>
  </si>
  <si>
    <t>9902100300</t>
  </si>
  <si>
    <t>Doprava obousměrná mechanizací o nosnosti přes 3,5 t sypanin (kameniva, písku, suti, dlažebních kostek,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</si>
  <si>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-1053858996</t>
  </si>
  <si>
    <t>do odpadu - výkopová zemina - odkop (o)</t>
  </si>
  <si>
    <t>56,788*2,0</t>
  </si>
  <si>
    <t>3*2,2</t>
  </si>
  <si>
    <t>9902300300</t>
  </si>
  <si>
    <t>Doprava jednosměrná mechanizací o nosnosti přes 3,5 t sypanin (kameniva, písku, suti, dlažebních kostek, atd.) do 30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</si>
  <si>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-425569069</t>
  </si>
  <si>
    <t>18,72*1,90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</si>
  <si>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</si>
  <si>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</si>
  <si>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-129383953</t>
  </si>
  <si>
    <t>9909000600</t>
  </si>
  <si>
    <t>Poplatek za recyklaci odpadu (asfaltové směsi, kusový beton)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</si>
  <si>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-754584615</t>
  </si>
  <si>
    <t>3,0*2,2</t>
  </si>
  <si>
    <t>VRN - Most v km 20,907 - vedlejší rozpočtové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</si>
  <si>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</si>
  <si>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</si>
  <si>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</si>
  <si>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</si>
  <si>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</si>
  <si>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</si>
  <si>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</si>
  <si>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</si>
  <si>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Vedlejší rozpočtové náklady</t>
  </si>
  <si>
    <t>022111001- R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</si>
  <si>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</si>
  <si>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1554345432</t>
  </si>
  <si>
    <t xml:space="preserve">SVÚ koleje 49 E1 na dřev. pražcích dl. 445 m (2x = 2. a 3.podbití) </t>
  </si>
  <si>
    <t>0,445*2</t>
  </si>
  <si>
    <t>033131001_R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</si>
  <si>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</si>
  <si>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1768981208</t>
  </si>
  <si>
    <t>Organizační zajištění prací při zřízení BK</t>
  </si>
  <si>
    <t>50+2*50</t>
  </si>
  <si>
    <t>VRN1</t>
  </si>
  <si>
    <t>Průzkumné, geodetické a projektové práce</t>
  </si>
  <si>
    <t>012103000</t>
  </si>
  <si>
    <t>Geodetické práce před výstavbou</t>
  </si>
  <si>
    <t>1024</t>
  </si>
  <si>
    <t>-1388979359</t>
  </si>
  <si>
    <t>https://podminky.urs.cz/item/CS_URS_2023_01/012103000</t>
  </si>
  <si>
    <t>"vytyčení hranic pozemku dráhy, prostor zařízení staveniště, vytyčení zajišťovacích bodů, doloženo protokolem" 1</t>
  </si>
  <si>
    <t>012103000.1</t>
  </si>
  <si>
    <t>-1192079103</t>
  </si>
  <si>
    <t>"vytyčení kabelových tras, doloženo protokolem" 1</t>
  </si>
  <si>
    <t>012203000</t>
  </si>
  <si>
    <t>Geodetické práce při provádění stavby</t>
  </si>
  <si>
    <t>-2097826390</t>
  </si>
  <si>
    <t>https://podminky.urs.cz/item/CS_URS_2023_01/012203000</t>
  </si>
  <si>
    <t>"měření nutná pro zdárné provedení stavby" 1</t>
  </si>
  <si>
    <t>012303000</t>
  </si>
  <si>
    <t>Geodetické práce po výstavbě</t>
  </si>
  <si>
    <t>1015435388</t>
  </si>
  <si>
    <t>https://podminky.urs.cz/item/CS_URS_2023_01/012303000</t>
  </si>
  <si>
    <t>"geodetické zaměření skutečného provedení stavby včetně její polohy vůči hranicím pozemku dráhy" 1</t>
  </si>
  <si>
    <t>013244000</t>
  </si>
  <si>
    <t>Dokumentace pro provádění stavby</t>
  </si>
  <si>
    <t>1108442088</t>
  </si>
  <si>
    <t>https://podminky.urs.cz/item/CS_URS_2023_01/013244000</t>
  </si>
  <si>
    <t>"výrobní dokumentace mostních závěrů, viz příloha č.2.6.3 " 1</t>
  </si>
  <si>
    <t>013244000.1</t>
  </si>
  <si>
    <t>-239813389</t>
  </si>
  <si>
    <t>"výrobní dokumentace ložisek a jejich ůložných bločků - výkres tavu a výztuže, příloha č. 2.4.3" 1</t>
  </si>
  <si>
    <t>013244000.2</t>
  </si>
  <si>
    <t>-852053132</t>
  </si>
  <si>
    <t>"výrobní dokumentace odvodnění NK, příloha č. 2.6.4" 1</t>
  </si>
  <si>
    <t>013244000.3</t>
  </si>
  <si>
    <t>672798937</t>
  </si>
  <si>
    <t>"výrobní dokumentace podpůrných konstrukcí pro zvednutí NK, příloha č. 2.7.1" 1</t>
  </si>
  <si>
    <t>013244000.4</t>
  </si>
  <si>
    <t>-1064508009</t>
  </si>
  <si>
    <t>"výrobní dokumentace zábradlí, příloha č. 2.6.1" 1</t>
  </si>
  <si>
    <t>013254000</t>
  </si>
  <si>
    <t>Dokumentace skutečného provedení stavby</t>
  </si>
  <si>
    <t>904235443</t>
  </si>
  <si>
    <t>https://podminky.urs.cz/item/CS_URS_2023_01/013254000</t>
  </si>
  <si>
    <t>Poznámka k položce:_x000D_
2x listinná podoba + elektronická podoba (1x otevřená+1x uzavřená)</t>
  </si>
  <si>
    <t>VRN2</t>
  </si>
  <si>
    <t>Příprava staveniště</t>
  </si>
  <si>
    <t>022002000_R</t>
  </si>
  <si>
    <t xml:space="preserve">Přeložení konstrukcí - přespojkování sdělovacích a zabezpečovacích kabelů </t>
  </si>
  <si>
    <t>1974268143</t>
  </si>
  <si>
    <t>Poznámka k položce:_x000D_
V ceně položky jsou zahrnuty veškeré práce spojené s odkopáním, demontáží a likvidací původních chrániček a následným zásypem nových, práce spojené s přespojkováním a zabezepčením kabelů během výstavby. Cena zahrnuje veškerý materiál pro přespojkování kabelů (svorky, chráničky..), případné rezervní chráničky a další práce dle projektu.</t>
  </si>
  <si>
    <t xml:space="preserve">"přespojkování zabezpečovacích a sděl. kabelů do chrániček" </t>
  </si>
  <si>
    <t xml:space="preserve">"přeložka sdělovacích kabelů ČD-T, dle TZ- kap. 5.9.4"     </t>
  </si>
  <si>
    <t>"předpoklad"  2*40,00</t>
  </si>
  <si>
    <t>VRN3</t>
  </si>
  <si>
    <t>Zařízení staveniště</t>
  </si>
  <si>
    <t>032903000</t>
  </si>
  <si>
    <t>Náklady na provoz a údržbu vybavení staveniště</t>
  </si>
  <si>
    <t>%</t>
  </si>
  <si>
    <t>1103639657</t>
  </si>
  <si>
    <t>https://podminky.urs.cz/item/CS_URS_2023_01/032903000</t>
  </si>
  <si>
    <t>Poznámka k položce:_x000D_
Náklady na zřízení, provoz a údržbu vybavení staveniště včetně nákladů za zrušení zařízení staveniště a uvedení pozemků do původního stavu ( energie, úklid komunikací, zpevněné plochy, oplocení, ....)_x000D_
1) jako množství do buňky H uvede uchazeč součet cen ze sloupce J (∑HSV+∑PSV-∑997-∑998) snížený o hodnotu položek materiálu._x000D_
2) jednotkovou cenu = výši procentní sazby volí uchazeč. maximální přípustná sazba je 2,0% (příklad 2,0%=0,02 - do buňky I se vepíše hodnota 0,02) _x000D_
_x000D_
Vybavení staveniště počítáno z položek:_x000D_
SO - 01.1, Most v km 20,907 :∑ 1-11,13-19,26-28,37-50,52-61,63-64,70-100,109-111,113,115-118,120,122,124,127-128,132-138,141-145,1147,_x000D_
SO - 01.2, svršek : ∑1-6,8,11-12,16-20,23-26_x000D_
SO- 01.3 spodek:  ∑1-3,6</t>
  </si>
  <si>
    <t xml:space="preserve">"SO 01.1" </t>
  </si>
  <si>
    <t xml:space="preserve">"SO 01.2" </t>
  </si>
  <si>
    <t xml:space="preserve">"SO 01.3" </t>
  </si>
  <si>
    <t>034603000</t>
  </si>
  <si>
    <t>Alarm, strážní služba staveniště</t>
  </si>
  <si>
    <t>1464480814</t>
  </si>
  <si>
    <t>Poznámka k položce:_x000D_
Poznámka k položce: Hlídání staveniště 45 dnů, 12 hod denně</t>
  </si>
  <si>
    <t>"střežení  staveniště" 45*12</t>
  </si>
  <si>
    <t>VRN4</t>
  </si>
  <si>
    <t>Inženýrská činnost</t>
  </si>
  <si>
    <t>043134000</t>
  </si>
  <si>
    <t>Zkoušky zatěžovací</t>
  </si>
  <si>
    <t>ks</t>
  </si>
  <si>
    <t>CS ÚRS 2022 01</t>
  </si>
  <si>
    <t>-730108648</t>
  </si>
  <si>
    <t>https://podminky.urs.cz/item/CS_URS_2022_01/043134000</t>
  </si>
  <si>
    <t>Poznámka k položce:_x000D_
Statické zkoušky únosnosti za opěrami a pod přechodovými zídkami_x000D_
Zkoušky budou provedeny akreditovanou laboratoří a doloženy protokoly.</t>
  </si>
  <si>
    <t>"za opěrou OP2 - ZKPP" 2*1</t>
  </si>
  <si>
    <t>"pod přechodovými zídkami" 2*1</t>
  </si>
  <si>
    <t>043194000</t>
  </si>
  <si>
    <t>Ostatní zkoušky</t>
  </si>
  <si>
    <t>sonda</t>
  </si>
  <si>
    <t>481171744</t>
  </si>
  <si>
    <t>https://podminky.urs.cz/item/CS_URS_2023_01/043194000</t>
  </si>
  <si>
    <t>Poznámka k položce:_x000D_
Odsekání výplňové hmoty kapsy, obnažení a očištění kotvení, pořízení fotodokumentace, aplikace spoj. můstku, nátěr kotvy, zalití kapsy betonem C30/37</t>
  </si>
  <si>
    <t>Provedení diagnostiky stavu kotevení  prefa říms do NK - dle TZ, 2sondy/nosník</t>
  </si>
  <si>
    <t>049002000</t>
  </si>
  <si>
    <t>Ostatní inženýrská činnost - havarijní plán</t>
  </si>
  <si>
    <t>Soubor</t>
  </si>
  <si>
    <t>244068102</t>
  </si>
  <si>
    <t>Poznámka k položce:_x000D_
Zpracování havarijního a povodňového plánu podle § 39 zákona č. 254/2001 Sb. a jeho projednání a schválení s příslušnými orgány státní správy a správcem toku.</t>
  </si>
  <si>
    <t>VRN6</t>
  </si>
  <si>
    <t>Územní vlivy</t>
  </si>
  <si>
    <t>060001000</t>
  </si>
  <si>
    <t>-75333491</t>
  </si>
  <si>
    <t>"náklady na vyspravení příjezdových komunikací  po provedení stavby" 1</t>
  </si>
  <si>
    <t>062103000</t>
  </si>
  <si>
    <t>Překládání nákladu</t>
  </si>
  <si>
    <t>-727316331</t>
  </si>
  <si>
    <t>https://podminky.urs.cz/item/CS_URS_2023_01/062103000</t>
  </si>
  <si>
    <t>062203000</t>
  </si>
  <si>
    <t>Odlehčování vagonů nebo automobilů</t>
  </si>
  <si>
    <t>-1486104336</t>
  </si>
  <si>
    <t>https://podminky.urs.cz/item/CS_URS_2023_01/062203000</t>
  </si>
  <si>
    <t>065002000</t>
  </si>
  <si>
    <t>Mimostaveništní doprava materiálů</t>
  </si>
  <si>
    <t>-541887228</t>
  </si>
  <si>
    <t>Poznámka k položce:_x000D_
Poznámka k položce: Doprava konstrukce z deponie na dílnu a následně na staveniště Doprava panelů na provizorní zpevnění</t>
  </si>
  <si>
    <t>"odvodnění mostu + mostní závěry (odhad km)" 100+100</t>
  </si>
  <si>
    <t>"ložiska - staveniště (odhad km) " 2*50</t>
  </si>
  <si>
    <t>" nové zábradlí - staveniště(odhad  km)" 50</t>
  </si>
  <si>
    <t>"prefa přechodové zídky" 2*130</t>
  </si>
  <si>
    <t>"silniční panely (odhad km)" 2*100</t>
  </si>
  <si>
    <t>"PIŽMO (odhad km)" 2*100</t>
  </si>
  <si>
    <t>"lešení - staveniště(odhad km )" 2*100</t>
  </si>
  <si>
    <t>" materiál na SVI" 50</t>
  </si>
  <si>
    <t>VRN7</t>
  </si>
  <si>
    <t>Provozní vlivy</t>
  </si>
  <si>
    <t>074002000</t>
  </si>
  <si>
    <t>Železniční a městský kolejový provoz</t>
  </si>
  <si>
    <t>-802361586</t>
  </si>
  <si>
    <t>https://podminky.urs.cz/item/CS_URS_2023_01/074002000</t>
  </si>
  <si>
    <t xml:space="preserve">Poznámka k položce:_x000D_
1) jako množství do buňky H uvede uchazeč součet cen za práce prováděné za železničního provozu (prováděných mimo nepřetržitou výluku) pro celou stavbu _x000D_
2) jednotkovou cenu = výši procentní sazby volí uchazeč. maximální přípustná sazba je 5,0% (příklad 5,0%=0,05 - do buňky I se vepíše hodnota 0,05) _x000D_
_x000D_
SO01: ∑1-2,19,58-61,84-85,96-98,100,_x000D_
_x000D_
</t>
  </si>
  <si>
    <t>"SO 01.2" 0</t>
  </si>
  <si>
    <t>"SO 01.3" 0</t>
  </si>
  <si>
    <t>079002000</t>
  </si>
  <si>
    <t>Ostatní provozní vlivy</t>
  </si>
  <si>
    <t>-1082537927</t>
  </si>
  <si>
    <t>https://podminky.urs.cz/item/CS_URS_2023_01/079002000</t>
  </si>
  <si>
    <t xml:space="preserve">"Zajištění dočasné uzavírky a omezení provozu na komuniíkaci pod mostem" 1 </t>
  </si>
  <si>
    <t>(organizační opatření , včetně instalace a údržby přechodného dopravního značení a pod...)</t>
  </si>
  <si>
    <t>VRN9</t>
  </si>
  <si>
    <t>Ostatní náklady</t>
  </si>
  <si>
    <t>101030021100</t>
  </si>
  <si>
    <t>Kráčivé rýpadlo výkon 104 kW</t>
  </si>
  <si>
    <t>Sh</t>
  </si>
  <si>
    <t>1116900984</t>
  </si>
  <si>
    <t>"SO 01 +SO02" 10*8</t>
  </si>
  <si>
    <t>110030121000</t>
  </si>
  <si>
    <t>Dvoucestný bagr (MHS)</t>
  </si>
  <si>
    <t>1967744898</t>
  </si>
  <si>
    <t>"SO 01 - most" 6*8</t>
  </si>
  <si>
    <t>"SO 02 - svršek"6*8</t>
  </si>
  <si>
    <t>111010021000</t>
  </si>
  <si>
    <t>Jeřáb na automobilovém podvozku AD 28</t>
  </si>
  <si>
    <t>-773268044</t>
  </si>
  <si>
    <t>301010021200</t>
  </si>
  <si>
    <t>Nákladní automobil valník s rukou nosnost 12t</t>
  </si>
  <si>
    <t>-592873770</t>
  </si>
  <si>
    <t>"SO 01 - most" 4*8</t>
  </si>
  <si>
    <t>302030012100</t>
  </si>
  <si>
    <t>Čerpadlo betonových směsí na automobilovém podvozku výkon 80m3/h, dosah 50m</t>
  </si>
  <si>
    <t>-1118609242</t>
  </si>
  <si>
    <t>"SO 01 - most" 4*3</t>
  </si>
  <si>
    <t>R18</t>
  </si>
  <si>
    <t>přeprava dvoucestného bagru (MHS)</t>
  </si>
  <si>
    <t>1447508799</t>
  </si>
  <si>
    <t>"SO 01 + SO02" 2*50</t>
  </si>
  <si>
    <t>R19</t>
  </si>
  <si>
    <t>přeprava automobilového jeřábu AD 28</t>
  </si>
  <si>
    <t>-1850508735</t>
  </si>
  <si>
    <t>"SO 01 - most, do 30km" 4*50</t>
  </si>
  <si>
    <t>R19.1</t>
  </si>
  <si>
    <t>přeprava kráčivého rýpadla výkon 104 kW</t>
  </si>
  <si>
    <t>-1088008002</t>
  </si>
  <si>
    <t>"SO 01 - most, do 50km" 2*50</t>
  </si>
  <si>
    <t>R21</t>
  </si>
  <si>
    <t>Čerpadlo betonových směsí na automobilovém podvozku výkon 80m3/h, dosah do 50m - přeprava+ přistavení</t>
  </si>
  <si>
    <t>-2019075893</t>
  </si>
  <si>
    <t>"SO 01- most" 2</t>
  </si>
  <si>
    <t>R22</t>
  </si>
  <si>
    <t>Norná stěna a jiná opatření dle schváleného havarijního a povodňového plánu stavby</t>
  </si>
  <si>
    <t>-1118531425</t>
  </si>
  <si>
    <t>Poznámka k položce:_x000D_
Položka zahrnuje veškerý materiál, výrobky a polotovary, montáž, včetně mimostaveništní a vnitrostaveništní dopravy (rovněž přesuny), včetně naložení a složení.</t>
  </si>
  <si>
    <t>"SO 01.1 -most" 1</t>
  </si>
  <si>
    <t>SO 02 - Most v km 22,452</t>
  </si>
  <si>
    <t>SO 02.1 - Most v km 22,452 - most</t>
  </si>
  <si>
    <t xml:space="preserve">    742 - Elektroinstalace - slaboproud</t>
  </si>
  <si>
    <t xml:space="preserve">    783 - Dokončovací práce - nátěry</t>
  </si>
  <si>
    <t>1581934792</t>
  </si>
  <si>
    <t>"dle TZ, odstranění náletové vegetace v okolí křídel"</t>
  </si>
  <si>
    <t>"předpoklad" 520,00</t>
  </si>
  <si>
    <t>690834686</t>
  </si>
  <si>
    <t>122152501</t>
  </si>
  <si>
    <t>Odkopávky a prokopávky nezapažené pro spodní stavbu železnic strojně v hornině třídy těžitelnosti I skupiny 1 a 2 do 100 m3</t>
  </si>
  <si>
    <t>1062689613</t>
  </si>
  <si>
    <t>https://podminky.urs.cz/item/CS_URS_2023_01/122152501</t>
  </si>
  <si>
    <t>"dle přílohy 2.2</t>
  </si>
  <si>
    <t>"odpopávky pro odláždění" 1,00*1,00*0,350</t>
  </si>
  <si>
    <t>"výkop pro odvodnění rubu opěry O2 + příčná drenáž"</t>
  </si>
  <si>
    <t>3,0*1,0*5,0+10,00*1,0*0,6+0,1*0,1/2*6,0</t>
  </si>
  <si>
    <t>122152508</t>
  </si>
  <si>
    <t>Odkopávky a prokopávky nezapažené pro spodní stavbu železnic strojně v hornině třídy těžitelnosti I skupiny 1 a 2 Příplatek k cenám za ztížení při rekonstrukcích</t>
  </si>
  <si>
    <t>1954348203</t>
  </si>
  <si>
    <t>https://podminky.urs.cz/item/CS_URS_2023_01/122152508</t>
  </si>
  <si>
    <t>131252502</t>
  </si>
  <si>
    <t>Hloubení jamek strojně objemu do 0,5 m3 s odhozením výkopku do 3 m nebo naložením na dopravní prostředek v hornině třídy těžitelnosti I, skupiny 1 až 3</t>
  </si>
  <si>
    <t>-1387928014</t>
  </si>
  <si>
    <t>https://podminky.urs.cz/item/CS_URS_2023_01/131252502</t>
  </si>
  <si>
    <t>"dle přílohy 2.3"</t>
  </si>
  <si>
    <t>"výkop pro betonové patky"</t>
  </si>
  <si>
    <t>6*2*1,5*0,4*0,4</t>
  </si>
  <si>
    <t>-1369585675</t>
  </si>
  <si>
    <t>"odvoz zeminy na skládku do vzdálenosti 10 km"</t>
  </si>
  <si>
    <t>"dle pol. 122152" 21,38</t>
  </si>
  <si>
    <t>"dle pol. 131252" 2,88</t>
  </si>
  <si>
    <t>-569732640</t>
  </si>
  <si>
    <t xml:space="preserve">uložení na zemní těleso dráhy dle dispozic ST </t>
  </si>
  <si>
    <t>174111311</t>
  </si>
  <si>
    <t>Zásyp sypaninou pro spodní stavbu železnic objemu přes 3 m3 se zhutněním</t>
  </si>
  <si>
    <t>1895891922</t>
  </si>
  <si>
    <t>https://podminky.urs.cz/item/CS_URS_2023_01/174111311</t>
  </si>
  <si>
    <t>"výkop pro odvodnění rubu opěry O2 + příčná drenáž, sníženo o objem podklad.betonu"</t>
  </si>
  <si>
    <t>3,0*1,0*5,0+10,00*1,0*0,6+0,1*0,1/2*6,0-17,5*0,15</t>
  </si>
  <si>
    <t>-704259113</t>
  </si>
  <si>
    <t>"nové odvodnění rubu, HDPE DN 150 vč. podkl. betonu C25/30 a obsypu štěrkem 16/32mm"10,00</t>
  </si>
  <si>
    <t>"dle přílohy 2.2"</t>
  </si>
  <si>
    <t>275321511</t>
  </si>
  <si>
    <t>Základy z betonu železového (bez výztuže) patky z betonu bez zvláštních nároků na prostředí tř. C 25/30</t>
  </si>
  <si>
    <t>558220592</t>
  </si>
  <si>
    <t>https://podminky.urs.cz/item/CS_URS_2023_01/275321511</t>
  </si>
  <si>
    <t xml:space="preserve">"betonové patky pro zábradlí"   </t>
  </si>
  <si>
    <t>12*(3,14*0,2*0,2*1,5)</t>
  </si>
  <si>
    <t>-1020592677</t>
  </si>
  <si>
    <t>12*(2*3,14*0,2*1,5)</t>
  </si>
  <si>
    <t>-1206115584</t>
  </si>
  <si>
    <t>275362021</t>
  </si>
  <si>
    <t>Výztuž základů patek ze svařovaných sítí z drátů typu KARI</t>
  </si>
  <si>
    <t>-549642864</t>
  </si>
  <si>
    <t>https://podminky.urs.cz/item/CS_URS_2023_01/275362021</t>
  </si>
  <si>
    <t>"výztuž patek ze svařované sítě 6/100/100" 70,00/1000</t>
  </si>
  <si>
    <t>1166812747</t>
  </si>
  <si>
    <t xml:space="preserve">"úprava závěrné zídky" (3,1+3,0)*0,50*0,30 </t>
  </si>
  <si>
    <t>334323291</t>
  </si>
  <si>
    <t>Mostní křídla a závěrné zídky z betonu Příplatek k cenám za práce malého rozsahu do 25 m3</t>
  </si>
  <si>
    <t>1020424604</t>
  </si>
  <si>
    <t>https://podminky.urs.cz/item/CS_URS_2023_01/334323291</t>
  </si>
  <si>
    <t>334352111</t>
  </si>
  <si>
    <t>Bednění mostních křídel a závěrných zídek ze systémového bednění zřízení z překližek</t>
  </si>
  <si>
    <t>-1175177321</t>
  </si>
  <si>
    <t>https://podminky.urs.cz/item/CS_URS_2023_01/334352111</t>
  </si>
  <si>
    <t xml:space="preserve">"úprava závěrné zídky" (3,1+3,0)*2*0,30 </t>
  </si>
  <si>
    <t>334352211</t>
  </si>
  <si>
    <t>Bednění mostních křídel a závěrných zídek ze systémového bednění odstranění z překližek</t>
  </si>
  <si>
    <t>680108879</t>
  </si>
  <si>
    <t>https://podminky.urs.cz/item/CS_URS_2023_01/334352211</t>
  </si>
  <si>
    <t>-99875707</t>
  </si>
  <si>
    <t>"dle přílohy 2.4"</t>
  </si>
  <si>
    <t>"dodatečně vlepovaná kotevní výztuž dl. 500mm + betonářská výztuž dobetonávky závěr.zídky"</t>
  </si>
  <si>
    <t>"výztuž dobetonávky závěrné zídky vč. kotvící výztuže"  198,00/1000</t>
  </si>
  <si>
    <t>Vrty pro kotvy do betonu s vyplněním epoxidovým tmelem, průměru 20 mm, hloubky 320 mm</t>
  </si>
  <si>
    <t>632557349</t>
  </si>
  <si>
    <t xml:space="preserve">dle přílohy č. 2.4. - kotvení dobetonávky na závěrné zídce </t>
  </si>
  <si>
    <t>"kotvení nových říms do opěry OP1" 10</t>
  </si>
  <si>
    <t>"kotvení nových říms do opěry OP21" 10</t>
  </si>
  <si>
    <t>421941311</t>
  </si>
  <si>
    <t>Oprava podlah z plechů montáž s výztuhami</t>
  </si>
  <si>
    <t>-1747293113</t>
  </si>
  <si>
    <t>https://podminky.urs.cz/item/CS_URS_2023_01/421941311</t>
  </si>
  <si>
    <t>chodníkové podlahy, š= 1,500, dl. 27,0m</t>
  </si>
  <si>
    <t>1,2*2*27,0</t>
  </si>
  <si>
    <t>421941521</t>
  </si>
  <si>
    <t>Demontáž podlahových plechů bez výztuh</t>
  </si>
  <si>
    <t>909877118</t>
  </si>
  <si>
    <t>https://podminky.urs.cz/item/CS_URS_2023_01/421941521</t>
  </si>
  <si>
    <t>-1420942690</t>
  </si>
  <si>
    <t>chodníkové podlahy, š= 1,500, dl. 27,0m, výroba výztuh plechů, 30ks plechů, 4 výztuhy/plech, dl. 0,9m, 40*5mm, 1,57kg/m</t>
  </si>
  <si>
    <t>30*4*0,9*1,57</t>
  </si>
  <si>
    <t>podložky po PU na pražcích VPS, plech tl.10mm</t>
  </si>
  <si>
    <t>(2*1+2*2*17)*0,2*7,85</t>
  </si>
  <si>
    <t>stoličky pro PU na ocelové NK (viz  2.6) plech tl. 14mm</t>
  </si>
  <si>
    <t>109,7+116,48*2</t>
  </si>
  <si>
    <t>desky pro přímé upevnění DFF300 na NK a opěrách, plech tl. 12mm</t>
  </si>
  <si>
    <t>"deska P1, 44ks" 44*0,46*0,46*0,02*7850</t>
  </si>
  <si>
    <t>"deska P2, 46ks" 46*(0,46*0,68-0,13*0,13)*0,02*7850</t>
  </si>
  <si>
    <t>"deska P3, 4ks" 4*0,55*0,46*0,02*7850</t>
  </si>
  <si>
    <t>plech - překrytí dilatační spáry (závěrná zídka*NK), příloha 2.4, 2ks, tl. 3mm</t>
  </si>
  <si>
    <t>2*0,6*0,5*0,003*7850</t>
  </si>
  <si>
    <t>13321026</t>
  </si>
  <si>
    <t>tyč ocelová plochá jakost S235JR (11 375) 120x15mm</t>
  </si>
  <si>
    <t>713916452</t>
  </si>
  <si>
    <t>Poznámka k položce:_x000D_
Hmotnost: 14,10 kg/m</t>
  </si>
  <si>
    <t xml:space="preserve">stoličky pro PU na ocelové NK (viz  2.6) plech tl. 14mm, </t>
  </si>
  <si>
    <t>116,48*2/1000*1,05</t>
  </si>
  <si>
    <t>13321038</t>
  </si>
  <si>
    <t>tyč ocelová plochá jakost S235JR (11 375) 140x15mm</t>
  </si>
  <si>
    <t>780004379</t>
  </si>
  <si>
    <t>Poznámka k položce:_x000D_
Hmotnost: 16,49 kg/m</t>
  </si>
  <si>
    <t>109,7/1000*1,05</t>
  </si>
  <si>
    <t>13611248</t>
  </si>
  <si>
    <t>plech ocelový hladký jakost S235JR tl 20mm tabule</t>
  </si>
  <si>
    <t>-263892437</t>
  </si>
  <si>
    <t>Poznámka k položce:_x000D_
Hmotnost 157 kg/m2</t>
  </si>
  <si>
    <t>"deska P1, 44ks" 44*0,46*0,46*0,02*7850/1000*1,05</t>
  </si>
  <si>
    <t>"deska P2, 46ks" 46*(0,46*0,68-0,13*0,13)*0,02*7850/1000*1,05</t>
  </si>
  <si>
    <t>"deska P3, 4ks" 4*0,55*0,46*0,02*7850/1000*1,05</t>
  </si>
  <si>
    <t>13611301</t>
  </si>
  <si>
    <t>plech ocelový žebrovaný jakost S235JR slza tl 3mm tabule</t>
  </si>
  <si>
    <t>251312776</t>
  </si>
  <si>
    <t>Poznámka k položce:_x000D_
Hmotnost 26,55 kg/m2</t>
  </si>
  <si>
    <t>2*0,6*0,5*0,003*7850/1000*1,05</t>
  </si>
  <si>
    <t>5958110000_R</t>
  </si>
  <si>
    <t>spřahovací trn - vysokopevnostní svorník DN 25 x 150 mm</t>
  </si>
  <si>
    <t>1066656375</t>
  </si>
  <si>
    <t>dle přílohy č. 2.4 (pro podkladní desku P3)</t>
  </si>
  <si>
    <t>6*4</t>
  </si>
  <si>
    <t>13010202</t>
  </si>
  <si>
    <t>tyč ocelová plochá jakost S235JR (11 375) 40x5mm</t>
  </si>
  <si>
    <t>-1026231583</t>
  </si>
  <si>
    <t>Poznámka k položce:_x000D_
Hmotnost: 1,64 kg/m</t>
  </si>
  <si>
    <t>30*4*0,9*1,57*1,05/1000</t>
  </si>
  <si>
    <t>-2017374474</t>
  </si>
  <si>
    <t>podložky po PU na pražcích VPS</t>
  </si>
  <si>
    <t>stoličky pro PU na ocelové NK (viz  2.6)</t>
  </si>
  <si>
    <t>plech - překrytí dilatační spáry (závěrnázídka*NK), příloha 2.4, 2ks, tl. 3mm</t>
  </si>
  <si>
    <t>"montáž stávajícího krytu vstupního otvoru na čelech NK, 50,0kg/ks" 2*50,0</t>
  </si>
  <si>
    <t>429172211_R</t>
  </si>
  <si>
    <t>-1479575858</t>
  </si>
  <si>
    <t xml:space="preserve">svorníky pro upevnění DFF300 na podkladní desky P1+P2+P3 (materiál u SO 02-žel svršek) součást dodávky upevnění DFF300 , </t>
  </si>
  <si>
    <t>Obloukové svařování, metoda 783, ČSN EN ISO 14555</t>
  </si>
  <si>
    <t>(44+46+4)*4</t>
  </si>
  <si>
    <t>"průkazní zkoužky" 5</t>
  </si>
  <si>
    <t>spřahovací trny pro upevnění podkladní desky P3 na pozednici</t>
  </si>
  <si>
    <t>-1406898472</t>
  </si>
  <si>
    <t>"dle příl. 2.2"</t>
  </si>
  <si>
    <t>"podkl. beton  - spádový beton za rubem O1 napojený na podkl. beton příčné drenáže, tl. 150mm"   3,5*5,0</t>
  </si>
  <si>
    <t>-1116065085</t>
  </si>
  <si>
    <t>příloha č.2.3 - stávající zábradlí na opěrách - změna, patní plechy, ocel.patky 0,20*0,20m pro upevnění sloupků na římsách opěr,</t>
  </si>
  <si>
    <t>"patní plechy na O1" 2*2*0,20*0,20</t>
  </si>
  <si>
    <t>"patní plechy na O2" 2*2*0,20*0,20</t>
  </si>
  <si>
    <t>patní plechy sloupků  zábradlí na bet. patkách za opěrami dl. 0,15*0,15</t>
  </si>
  <si>
    <t>12*0,15*0,15</t>
  </si>
  <si>
    <t>"ložiska, pevná 2ks"  2*(0,6*0,5)</t>
  </si>
  <si>
    <t>"ložiska, pohyblivá 2ks"  2*(0,6*0,3)</t>
  </si>
  <si>
    <t>-2046993088</t>
  </si>
  <si>
    <t>463211143_R</t>
  </si>
  <si>
    <t>Rovnanina z betonových pražců hmotnosti přes 200 kg s urovnáním líce</t>
  </si>
  <si>
    <t>537971884</t>
  </si>
  <si>
    <t>viz příloha 2.2., úprava přechodu zábradlí ve výbězích, rovnanina za bet .patkami zábradlí, pražce užité viz SO svršek</t>
  </si>
  <si>
    <t>"opěra O1" 2*0,6*4,8/2</t>
  </si>
  <si>
    <t>"opěra O2" 2*0,6*7,2/2</t>
  </si>
  <si>
    <t>1160968210</t>
  </si>
  <si>
    <t>"odláždění kolem vyústění trativodu"</t>
  </si>
  <si>
    <t>"dle přílohy 2.2" 1,00*1,00</t>
  </si>
  <si>
    <t>521283221</t>
  </si>
  <si>
    <t>Demontáž pozednic s odstraněním štěrku</t>
  </si>
  <si>
    <t>930020199</t>
  </si>
  <si>
    <t>https://podminky.urs.cz/item/CS_URS_2023_01/521283221</t>
  </si>
  <si>
    <t>"demontáž pozednic" 2,00</t>
  </si>
  <si>
    <t>964268625</t>
  </si>
  <si>
    <t>příloha č.2.3 - zábradlí na patkách, 4,57kg/m</t>
  </si>
  <si>
    <t>"opěra O1" 2*3,0</t>
  </si>
  <si>
    <t>"opěra O2" 4*3,0</t>
  </si>
  <si>
    <t>-370816265</t>
  </si>
  <si>
    <t>dle přílohy 2.3 zábradlí na římsách opěr a NK</t>
  </si>
  <si>
    <t>"NK" 27,447+27,486</t>
  </si>
  <si>
    <t>"opěra O1" 0,402+2,48+0,463+2,492</t>
  </si>
  <si>
    <t>"opěra O2" 0,336+2,844+0,505+2,891</t>
  </si>
  <si>
    <t>13010316</t>
  </si>
  <si>
    <t>tyč ocelová plochá jakost S235JR (11 375) 150x10mm</t>
  </si>
  <si>
    <t>1019954751</t>
  </si>
  <si>
    <t>Poznámka k položce:_x000D_
Hmotnost: 11,83 kg/m</t>
  </si>
  <si>
    <t>příloha č.2.3 - změna (sloupek zábradlí x chodníková konzola), navýšení  stávajícího zábradlí na NK, styčníkové plechy, dl. 0,3m/ks, 11,80kg/m</t>
  </si>
  <si>
    <t>2*13*0,3*11,8/1000*1,05</t>
  </si>
  <si>
    <t>58350874</t>
  </si>
  <si>
    <t>Poznámka k položce:_x000D_
Hmotnost: 4,57 kg/m</t>
  </si>
  <si>
    <t>příloha č.2.3 - nové zábradlí na patkách, 4,57kg/m</t>
  </si>
  <si>
    <t>"horní madlo O1" 2*3,0*4,57/1000*1,05</t>
  </si>
  <si>
    <t>"horní madlo O2" 4*3,0*4,57/1000*1,05</t>
  </si>
  <si>
    <t>13010420</t>
  </si>
  <si>
    <t>úhelník ocelový rovnostranný jakost S235JR (11 375) 50x50x5mm</t>
  </si>
  <si>
    <t>-1600226957</t>
  </si>
  <si>
    <t>Poznámka k položce:_x000D_
Hmotnost: 4,03 kg/m</t>
  </si>
  <si>
    <t>příloha č.2.3 - nové zábradlí na patkách, 3,77kg/m</t>
  </si>
  <si>
    <t>"příčle O1" 2*2*3,0*3,77/1000*1,05</t>
  </si>
  <si>
    <t>"příčle O2" 2*4*3,0*3,77/1000*1,05</t>
  </si>
  <si>
    <t>příloha č.2.3 - stávající zábradlí opěrách, 3,77kg/m</t>
  </si>
  <si>
    <t>"spodní příčle O1" (0,402+2,48+0,463+2,492)*3,77/1000*1,05</t>
  </si>
  <si>
    <t>"spodní příčle O2" (0,336+2,844+0,505+2,891)*3,77/1000*1,05</t>
  </si>
  <si>
    <t>13010328</t>
  </si>
  <si>
    <t>1405708235</t>
  </si>
  <si>
    <t>Poznámka k položce:_x000D_
Hmotnost: 15,90 kg/m</t>
  </si>
  <si>
    <t>příloha č.2.3 - stávající zábradlí na opěrách - změna, patní plechy, ocel.patky dl. 0,20m pro upevnění sloupků na římsách opěr, 18,84kg/m</t>
  </si>
  <si>
    <t>"patní plechy na O1" 2*2*0,20*18,84/1000*1,05</t>
  </si>
  <si>
    <t>"patní plechy na O2" 2*2*0,20*18,84/1000*1,05</t>
  </si>
  <si>
    <t>(2*1+2*2*17)*0,2*7,85/1000*1,05</t>
  </si>
  <si>
    <t>13010812</t>
  </si>
  <si>
    <t>ocel profilová jakost S235JR (11 375) průřez U (UPN) 65</t>
  </si>
  <si>
    <t>-536964743</t>
  </si>
  <si>
    <t>Poznámka k položce:_x000D_
Hmotnost: 7,09 kg/m</t>
  </si>
  <si>
    <t>příloha č.2.3 - nové zábradlí na patkách, 7,09kg/m</t>
  </si>
  <si>
    <t>"sloupky O1" 2*2*1,1*7,09/1000*1,05</t>
  </si>
  <si>
    <t>"sloupky O2" 2*4*3,0*7,09/1000*1,05</t>
  </si>
  <si>
    <t>13010428</t>
  </si>
  <si>
    <t>úhelník ocelový rovnostranný jakost S235JR (11 375) 70x70x6mm</t>
  </si>
  <si>
    <t>-1792351450</t>
  </si>
  <si>
    <t>Poznámka k položce:_x000D_
Hmotnost: 6,40 kg/m</t>
  </si>
  <si>
    <t>prodloužení sloupků stávajícího zábradlí na římsách opěr, dl. 0,09m, 6,38kg/m</t>
  </si>
  <si>
    <t>8*0,09*6,38/1000*1,05</t>
  </si>
  <si>
    <t>13431006</t>
  </si>
  <si>
    <t>úhelník ocelový rovnostranný jakost S235JR (11 375) 150x150x12mm</t>
  </si>
  <si>
    <t>2066235685</t>
  </si>
  <si>
    <t>Poznámka k položce:_x000D_
Hmotnost: 27,30 kg/m</t>
  </si>
  <si>
    <t>příloha č.2.3 - nové zábradlí na patkách, ocel.patky dl. 0,15m pro upevnění sloupků na bet. patky, 27,3kg/m</t>
  </si>
  <si>
    <t>"patní plechy O1" 2*2*0,15*27,3/1000*1,05</t>
  </si>
  <si>
    <t>"patní plechy O2" 2*4*0,15*27,3/1000*1,05</t>
  </si>
  <si>
    <t>911122111</t>
  </si>
  <si>
    <t>Oprava částí ocelového zábradlí mostů svařovaného nebo šroubovaného výroba dílů hmotnosti do 50 kg</t>
  </si>
  <si>
    <t>-1064668336</t>
  </si>
  <si>
    <t>https://podminky.urs.cz/item/CS_URS_2023_01/911122111</t>
  </si>
  <si>
    <t>"spodní příčle O1" (0,402+2,48+0,463+2,492)*3,77</t>
  </si>
  <si>
    <t>"spodní příčle O2" (0,336+2,844+0,505+2,891)*3,77</t>
  </si>
  <si>
    <t>"patní plechy na O1" 2*2*0,20*18,84</t>
  </si>
  <si>
    <t>"patní plechy na O2" 2*2*0,20*18,84</t>
  </si>
  <si>
    <t>2*13*0,3*11,8</t>
  </si>
  <si>
    <t>8*0,09*6,38</t>
  </si>
  <si>
    <t>911122211</t>
  </si>
  <si>
    <t>Oprava částí ocelového zábradlí mostů svařovaného nebo šroubovaného montáž dílů hmotnosti do 50 kg</t>
  </si>
  <si>
    <t>-1215751087</t>
  </si>
  <si>
    <t>https://podminky.urs.cz/item/CS_URS_2023_01/911122211</t>
  </si>
  <si>
    <t>931994132</t>
  </si>
  <si>
    <t>Těsnění spáry betonové konstrukce pásy, profily, tmely tmelem silikonovým spáry dilatační do 4,0 cm2</t>
  </si>
  <si>
    <t>179803051</t>
  </si>
  <si>
    <t>https://podminky.urs.cz/item/CS_URS_2023_01/931994132</t>
  </si>
  <si>
    <t>"dilatační spáry - křídla*opěry" 4,00*7,00</t>
  </si>
  <si>
    <t>"dilatační spáry - křídla" 4,00*3,00</t>
  </si>
  <si>
    <t>936171150</t>
  </si>
  <si>
    <t>Demontáž úhelníků na železničních mostech bez přesypávky v přímé trati nebo v oblouku pojistných L 160 x 160 x 40</t>
  </si>
  <si>
    <t>925884923</t>
  </si>
  <si>
    <t>https://podminky.urs.cz/item/CS_URS_2023_01/936171150</t>
  </si>
  <si>
    <t>"demontáž PÚ ve výbězích" 2*(10,60+10,00)</t>
  </si>
  <si>
    <t>936171211</t>
  </si>
  <si>
    <t>Oprava úhelníků na železničních mostech v přímé trati nebo oblouku výroba úhelníků pojistných v koleji tvaru S 49 - L 160x100x14</t>
  </si>
  <si>
    <t>-629968454</t>
  </si>
  <si>
    <t>https://podminky.urs.cz/item/CS_URS_2023_01/936171211</t>
  </si>
  <si>
    <t>pojistné úhelníky ve výbězích na VPS pražcích (viz 2.6)+ na NK</t>
  </si>
  <si>
    <t>97,8</t>
  </si>
  <si>
    <t>13432002_R</t>
  </si>
  <si>
    <t>úhelník ocelový nerovnostranný jakost S235JR (11 375) 160x100x14mm</t>
  </si>
  <si>
    <t>1152158610</t>
  </si>
  <si>
    <t>Poznámka k položce:_x000D_
Hmotnost: 17,40 kg/m</t>
  </si>
  <si>
    <t>pojistné úhelníky ve výbězích na VPS pražcích (viz 2.6)</t>
  </si>
  <si>
    <t>97,8*17,4/1000*1,05</t>
  </si>
  <si>
    <t>13010288</t>
  </si>
  <si>
    <t>tyč ocelová plochá jakost S235JR (11 375) 100x10mm</t>
  </si>
  <si>
    <t>-1854797763</t>
  </si>
  <si>
    <t>Poznámka k položce:_x000D_
Hmotnost: 7,85 kg/m</t>
  </si>
  <si>
    <t>podložky pod pojistné úhelníky ve výbězích na VPS pražcích (viz 2.6), 0,10*0,20m</t>
  </si>
  <si>
    <t>2*2*18*0,2*7,85/1000*1,05</t>
  </si>
  <si>
    <t>936171311</t>
  </si>
  <si>
    <t>Oprava úhelníků na železničních mostech v přímé trati nebo oblouku montáž úhelníků pojistných v koleji tvaru S 49 - L 160x100x14</t>
  </si>
  <si>
    <t>554282581</t>
  </si>
  <si>
    <t>https://podminky.urs.cz/item/CS_URS_2023_01/936171311</t>
  </si>
  <si>
    <t>938905311</t>
  </si>
  <si>
    <t>Údržba ocelových konstrukcí údržba ložisek očistění, nátěr, namazání</t>
  </si>
  <si>
    <t>2058879786</t>
  </si>
  <si>
    <t>https://podminky.urs.cz/item/CS_URS_2023_01/938905311</t>
  </si>
  <si>
    <t>"očištění, PKO ložisek"</t>
  </si>
  <si>
    <t>938905312</t>
  </si>
  <si>
    <t>Údržba ocelových konstrukcí údržba ložisek vysekání obetonávky a zalití ložiskových desek</t>
  </si>
  <si>
    <t>-1228214963</t>
  </si>
  <si>
    <t>https://podminky.urs.cz/item/CS_URS_2023_01/938905312</t>
  </si>
  <si>
    <t>"obsekání úložných desek ložisek a oblití plastmaltou" 4,00</t>
  </si>
  <si>
    <t>941111111</t>
  </si>
  <si>
    <t>Montáž lešení řadového trubkového lehkého pracovního s podlahami s provozním zatížením tř. 3 do 200 kg/m2 šířky tř. W06 od 0,6 do 0,9 m, výšky do 10 m</t>
  </si>
  <si>
    <t>60844076</t>
  </si>
  <si>
    <t>https://podminky.urs.cz/item/CS_URS_2023_01/941111111</t>
  </si>
  <si>
    <t>lešení pro sanaci spodní stavby mostu</t>
  </si>
  <si>
    <t>"opěra O1+křídla, v= 8,0. dl. =14,48/2+6,30+14,72/2" 8*(14,48/2+6,3+14,72/2)</t>
  </si>
  <si>
    <t>"opěra O2+křídla, v= 8,0. dl. =14,48/2+6,30+14,72/2" 8*(16,64/2+6,3+16,49/2)</t>
  </si>
  <si>
    <t>-1717198869</t>
  </si>
  <si>
    <t>"pomocné lešení posazené na podlaze závěšeného lešení " 2*25,0*4,5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</si>
  <si>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</si>
  <si>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</si>
  <si>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-2121439683</t>
  </si>
  <si>
    <t>https://podminky.urs.cz/item/CS_URS_2023_01/941111211</t>
  </si>
  <si>
    <t>"předpoklad použítí lešení - 45 dní" 45*350,120</t>
  </si>
  <si>
    <t>692029896</t>
  </si>
  <si>
    <t>"předpoklad použítí lešení - 45 dní" 45*225,00</t>
  </si>
  <si>
    <t>941111811</t>
  </si>
  <si>
    <t>Demontáž lešení řadového trubkového lehkého pracovního s podlahami s provozním zatížením tř. 3 do 200 kg/m2 šířky tř. W06 od 0,6 do 0,9 m, výšky do 10 m</t>
  </si>
  <si>
    <t>238378702</t>
  </si>
  <si>
    <t>https://podminky.urs.cz/item/CS_URS_2023_01/941111811</t>
  </si>
  <si>
    <t>-1526417703</t>
  </si>
  <si>
    <t>"dle pol. montáže"  225,00</t>
  </si>
  <si>
    <t>-983185358</t>
  </si>
  <si>
    <t>2*25,0</t>
  </si>
  <si>
    <t>-1103116230</t>
  </si>
  <si>
    <t xml:space="preserve">"předpokládaná doba využití lešení - 45 dní"  45*50,00 </t>
  </si>
  <si>
    <t>-602466688</t>
  </si>
  <si>
    <t>950714283</t>
  </si>
  <si>
    <t>"zaplachtování závešeného lešení - podlaha+stěny+ nadstřešení " 200*2+225</t>
  </si>
  <si>
    <t>"Zaplachtování lešní  u O1+O2"350,120</t>
  </si>
  <si>
    <t>-2004252886</t>
  </si>
  <si>
    <t>"zaplachtování závěsného lešení - 30 dní" 30*625</t>
  </si>
  <si>
    <t>"zaplachtování závěsného lešení - 25 dní" 25*350,120</t>
  </si>
  <si>
    <t>-664718456</t>
  </si>
  <si>
    <t>"dle pol. montáže; zaplachtování pomocného lešení" 975,120</t>
  </si>
  <si>
    <t>-1114929516</t>
  </si>
  <si>
    <t>8,0*25,0</t>
  </si>
  <si>
    <t>847325494</t>
  </si>
  <si>
    <t xml:space="preserve">"předpokládaná doba využití lešení - 45 dní"  45*200,00 </t>
  </si>
  <si>
    <t>779320474</t>
  </si>
  <si>
    <t>2096077887</t>
  </si>
  <si>
    <t>"bourání patek starého zábradlí  za opěrou O1"  4*(0,35*0,35*0,75)</t>
  </si>
  <si>
    <t>"bourání patek starého zábradlí  za opěrou O2"  8*(0,35*0,35*0,75)</t>
  </si>
  <si>
    <t>963071111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</si>
  <si>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do 100 kg</t>
  </si>
  <si>
    <t>187334877</t>
  </si>
  <si>
    <t>https://podminky.urs.cz/item/CS_URS_2023_01/963071111</t>
  </si>
  <si>
    <t xml:space="preserve">"demontáž PÚ na NK mostu, L95*140*10, dl. 28,0, 17,48kg/m, stoličky=350,0kg"   </t>
  </si>
  <si>
    <t>2*28,0*17,48+350,0</t>
  </si>
  <si>
    <t>"demontáž krytu vstupního otvoru na čelech NK, 50,0kg/ks" 2*50,0</t>
  </si>
  <si>
    <t>-1137955943</t>
  </si>
  <si>
    <t>"dle přílohy 2.3" zábradlí na bet. patkách</t>
  </si>
  <si>
    <t>"opěra O1" 2*2,7</t>
  </si>
  <si>
    <t>"opěra O2" 2*6,3</t>
  </si>
  <si>
    <t>"dle přílohy 2.3" zábradlí na římsách opěr a NK</t>
  </si>
  <si>
    <t>-149454692</t>
  </si>
  <si>
    <t>"odsekání degradovaného betonu  pod pozednicemi"</t>
  </si>
  <si>
    <t>(3,1+3,0)*0,5</t>
  </si>
  <si>
    <t>9745100_R</t>
  </si>
  <si>
    <t>Demontář=odřezání starého kolej. upevnění</t>
  </si>
  <si>
    <t>1065126283</t>
  </si>
  <si>
    <t>"demontáž - odřezání původních prvků přímého upevnění koleje z NK včetně lokálního strojního mechanického začištění povrchu" 2*45,00</t>
  </si>
  <si>
    <t>-1701723788</t>
  </si>
  <si>
    <t>"očištění betonových ploch tlakovou vodou"</t>
  </si>
  <si>
    <t>"Opěra 1"  95,00</t>
  </si>
  <si>
    <t>"Křídlo 1P"   90,00</t>
  </si>
  <si>
    <t>"Křídlo 1L"  90,00</t>
  </si>
  <si>
    <t>"Opěra 2"   93,00</t>
  </si>
  <si>
    <t>"Křídlo 2P"  103,00</t>
  </si>
  <si>
    <t>"Křídlo 2L"   103,00</t>
  </si>
  <si>
    <t>985311114</t>
  </si>
  <si>
    <t>Reprofilace betonu sanačními maltami na cementové bázi ručně stěn, tloušťky přes 30 do 40 mm</t>
  </si>
  <si>
    <t>327164075</t>
  </si>
  <si>
    <t>https://podminky.urs.cz/item/CS_URS_2023_01/985311114</t>
  </si>
  <si>
    <t>"vyspravení sanační maltou, předpoklad 15 % ploch betonu"</t>
  </si>
  <si>
    <t>574,00*0,15</t>
  </si>
  <si>
    <t>-1607299761</t>
  </si>
  <si>
    <t>"dle přílohy 2.2, dle výkazu sanačních prací"</t>
  </si>
  <si>
    <t>"Sanace - sjednocující stěrka tl. do 5mm"</t>
  </si>
  <si>
    <t>2003695698</t>
  </si>
  <si>
    <t>"Sanace - celoplošná aplikace spojovacího můstku"</t>
  </si>
  <si>
    <t>2025048492</t>
  </si>
  <si>
    <t>"Sanace - injektáž trhlin"</t>
  </si>
  <si>
    <t>1599328973</t>
  </si>
  <si>
    <t>-460135109</t>
  </si>
  <si>
    <t>"odvoz na skládku ve vzálenosti 20km" 10* 14,436</t>
  </si>
  <si>
    <t>-767161475</t>
  </si>
  <si>
    <t>"dle pol. 961041211+967042714" 2,427+2,288</t>
  </si>
  <si>
    <t>997013811</t>
  </si>
  <si>
    <t>Poplatek za uložení stavebního odpadu na skládce (skládkovné) dřevěného zatříděného do Katalogu odpadů pod kódem 17 02 01</t>
  </si>
  <si>
    <t>-359464698</t>
  </si>
  <si>
    <t>https://podminky.urs.cz/item/CS_URS_2023_01/997013811</t>
  </si>
  <si>
    <t>"dle pol. 521283221"  0,332</t>
  </si>
  <si>
    <t>-218383876</t>
  </si>
  <si>
    <t>"dle pol. 42118101_R, 50%" 27,972*0,5</t>
  </si>
  <si>
    <t>997013843</t>
  </si>
  <si>
    <t>Poplatek za uložení stavebního odpadu na skládce (skládkovné) odpadního materiálu po otryskávání s obsahem nebezpečných látek zatříděného do katalogu odpadů pod kódem 12 01 16</t>
  </si>
  <si>
    <t>-986709859</t>
  </si>
  <si>
    <t>https://podminky.urs.cz/item/CS_URS_2023_01/997013843</t>
  </si>
  <si>
    <t>124239605</t>
  </si>
  <si>
    <t>-1036850795</t>
  </si>
  <si>
    <t>"rub opěry - O2 - spádový beton" 5,0*3,0*1,0</t>
  </si>
  <si>
    <t>-914676841</t>
  </si>
  <si>
    <t>"rub opěry - O2 - dobetonávka závěrné zídky + závěr. zídka+rovnoběžná křídla" 5,0*1,0+2*2,5*1,0</t>
  </si>
  <si>
    <t xml:space="preserve">"izolace dobetonávky závěrné zídky" </t>
  </si>
  <si>
    <t>"opěra O1" 5,0*1,0</t>
  </si>
  <si>
    <t>-1995148647</t>
  </si>
  <si>
    <t>(15,0+15,0)*0,00032 "Přepočtené koeficientem množství</t>
  </si>
  <si>
    <t>992468836</t>
  </si>
  <si>
    <t>-2097657403</t>
  </si>
  <si>
    <t>1812264717</t>
  </si>
  <si>
    <t>(15,0+15,0)*1,1 "Přepočtené koeficientem množství</t>
  </si>
  <si>
    <t>214142623</t>
  </si>
  <si>
    <t>69311083</t>
  </si>
  <si>
    <t>geotextilie netkaná separační, ochranná, filtrační, drenážní PP 600g/m2</t>
  </si>
  <si>
    <t>-649347613</t>
  </si>
  <si>
    <t>-596441294</t>
  </si>
  <si>
    <t>"opěra O1" 5,0</t>
  </si>
  <si>
    <t>"opěra O2" 5,0+2*2,5</t>
  </si>
  <si>
    <t>-584315337</t>
  </si>
  <si>
    <t>"opěra O1, 5,0/0,3+1=17,6" 18</t>
  </si>
  <si>
    <t>"opěra O2, (5,0+2*2,5)/0,3+1=34,3" 35</t>
  </si>
  <si>
    <t>1656627160</t>
  </si>
  <si>
    <t>ukončení SVI na římsách, včetně prořezu 5%, hmotnost 1,26kg/m</t>
  </si>
  <si>
    <t>"opěra O1" 5,0*1,05</t>
  </si>
  <si>
    <t>"opěra O2" (5,0+2*2,5)*1,05</t>
  </si>
  <si>
    <t>1715461649</t>
  </si>
  <si>
    <t>-1371503127</t>
  </si>
  <si>
    <t>742</t>
  </si>
  <si>
    <t>Elektroinstalace - slaboproud</t>
  </si>
  <si>
    <t>742110102_R</t>
  </si>
  <si>
    <t>Montáž kabelové chráničky nerezové 100/50 mm</t>
  </si>
  <si>
    <t>-1771352637</t>
  </si>
  <si>
    <t>"dle TZ, kabelové chráničky na opěrách" 2*1,00</t>
  </si>
  <si>
    <t>34575492_R</t>
  </si>
  <si>
    <t>žlab kabelový pozinkovaný 2m/ks 100x50</t>
  </si>
  <si>
    <t>-1992494848</t>
  </si>
  <si>
    <t>783</t>
  </si>
  <si>
    <t>Dokončovací práce - nátěry</t>
  </si>
  <si>
    <t>783009401</t>
  </si>
  <si>
    <t>Bezpečnostní šrafování stěn nebo svislých ploch rovných</t>
  </si>
  <si>
    <t>1026212215</t>
  </si>
  <si>
    <t>https://podminky.urs.cz/item/CS_URS_2023_01/783009401</t>
  </si>
  <si>
    <t>"žlutočerný reflexní pruh na sloupcích zábradlí"  4*1,10*0,35</t>
  </si>
  <si>
    <t>82481148</t>
  </si>
  <si>
    <t>"horní madlo O1" 2*3,0*4,57</t>
  </si>
  <si>
    <t>"horní madlo O2" 4*3,0*4,57</t>
  </si>
  <si>
    <t>"příčle O1" 2*2*3,0*3,77</t>
  </si>
  <si>
    <t>"příčle O2" 2*4*3,0*3,77</t>
  </si>
  <si>
    <t>"sloupky O1" 2*2*1,1*7,09</t>
  </si>
  <si>
    <t>"sloupky O2" 2*4*3,0*7,09</t>
  </si>
  <si>
    <t>"patní plechy O1" 2*2*0,15*27,3</t>
  </si>
  <si>
    <t>"patní plechy O2" 2*4*0,15*27,3</t>
  </si>
  <si>
    <t>-1404001158</t>
  </si>
  <si>
    <t>"nové zábradlí na bet.patkách" 16,605</t>
  </si>
  <si>
    <t>789212122</t>
  </si>
  <si>
    <t>Provedení otryskání povrchů zařízení suché abrazivní tryskání, s povrchem členitým stupeň zarezavění B, stupeň přípravy Sa 2½</t>
  </si>
  <si>
    <t>-29269213</t>
  </si>
  <si>
    <t>https://podminky.urs.cz/item/CS_URS_2023_01/789212122</t>
  </si>
  <si>
    <t>vnější plochy celé NK mostu a celé stávající zábradlí na mostě, ONS 15, tl. 320</t>
  </si>
  <si>
    <t xml:space="preserve">"NK včetně chodníkových konzol a ložisek" </t>
  </si>
  <si>
    <t>"zábradlí na NK"</t>
  </si>
  <si>
    <t>"nadvýšení zábradlí NK (styčníkové plechy+sloupky)"</t>
  </si>
  <si>
    <t>"stávající zábradlí na opěrách"</t>
  </si>
  <si>
    <t>"nadvýšení stávajícího zábradlí na opěrách"</t>
  </si>
  <si>
    <t>"nové PÚ včetně upevnění na NK"</t>
  </si>
  <si>
    <t>chodníkové podlahy, š= 1,500, dl. 28,0m, včetně výztuh, 30ks plechů, 4 výztuhy/plech, dl. 0,9m, 40*5mm, 1,57kg/m</t>
  </si>
  <si>
    <t>678,561</t>
  </si>
  <si>
    <t>-1363311517</t>
  </si>
  <si>
    <t>301760340</t>
  </si>
  <si>
    <t>zábradlí na bet.patkách</t>
  </si>
  <si>
    <t>468,476</t>
  </si>
  <si>
    <t>1446952375</t>
  </si>
  <si>
    <t>"příprava pro ONS 15, Sa 2 1/2, spotřeba 40kg/m2" 678,561*0,04</t>
  </si>
  <si>
    <t>"příprava pro ŽSP +ONS 02, Sa 3, spotřeba 35kg/m2" 16,605*0,035</t>
  </si>
  <si>
    <t>"zábradlí na bet. patkách" 16,605*0,015</t>
  </si>
  <si>
    <t>24613582_R</t>
  </si>
  <si>
    <t>hmota nátěrová ONS 15, tl 320</t>
  </si>
  <si>
    <t>-1162925969</t>
  </si>
  <si>
    <t>Poznámka k položce:_x000D_
Poznámka k položce: Nátěrové hmoty, spotřeba 0,35 kg/m2</t>
  </si>
  <si>
    <t>"spotřeba 0,34kg/m2" (678,561*4+271,424)*0,35</t>
  </si>
  <si>
    <t>hmota nátěrová ONS 02, tl 200</t>
  </si>
  <si>
    <t>-187913148</t>
  </si>
  <si>
    <t>-2119823092</t>
  </si>
  <si>
    <t>"zábradlí na bet.patkách" 16,605</t>
  </si>
  <si>
    <t>539166068</t>
  </si>
  <si>
    <t>"ONS 15" 678,561</t>
  </si>
  <si>
    <t>"ONS 02" 16,605</t>
  </si>
  <si>
    <t>779785517</t>
  </si>
  <si>
    <t>"ONS 15" 678,561*2</t>
  </si>
  <si>
    <t>-1029778201</t>
  </si>
  <si>
    <t>-1405734160</t>
  </si>
  <si>
    <t>"ONS 15" 678,561*0,4</t>
  </si>
  <si>
    <t>"ONS 02" 16,605*0,4</t>
  </si>
  <si>
    <t>-564841036</t>
  </si>
  <si>
    <t>SO 02.2 - Most v km 22,452 - železniční svršek</t>
  </si>
  <si>
    <t xml:space="preserve">    52 - Kolej</t>
  </si>
  <si>
    <t xml:space="preserve">    96 - Bourání konstrukcí</t>
  </si>
  <si>
    <t xml:space="preserve">    99 - Přesun hmot a manipulace se sutí</t>
  </si>
  <si>
    <t>129911121_R</t>
  </si>
  <si>
    <t>Bourání konstrukcí v odkopávkách a prokopávkách ručně s přemístěním suti na hromady na vzdálenost do 20 m nebo s naložením na dopravní prostředek z betonu prostého neprokládaného</t>
  </si>
  <si>
    <t>-241797537</t>
  </si>
  <si>
    <t>bourání kcí z betonu</t>
  </si>
  <si>
    <t>0,2</t>
  </si>
  <si>
    <t>-340943906</t>
  </si>
  <si>
    <t>Snížení KL  pod patou kolejnice v koleji - 2.podbití</t>
  </si>
  <si>
    <t>(0,073+0,015)*2</t>
  </si>
  <si>
    <t>Snížení KL  pod patou kolejnice v koleji - 3.podbití</t>
  </si>
  <si>
    <t>(0,073)*2</t>
  </si>
  <si>
    <t>5905120020</t>
  </si>
  <si>
    <t>Prolití kameniva KL pryskyřicí strukturní pro zvýšení odporu KL tl. do 600 mm. Poznámka: 1. V cenách jsou započteny náklady na prolepení vrstvy kameniva. 2. V cenách nejsou obsaženy náklady na dodávku směsi.</t>
  </si>
  <si>
    <t>-542682423</t>
  </si>
  <si>
    <t xml:space="preserve">viz příloha 2.2, SO01 (na dl. 6,0m, sníženo o plochu pražců -10ks, 2,6*0,269=0,699m2/ks) </t>
  </si>
  <si>
    <t>2*6,0*(1,7+0,35)*2-10*0,699</t>
  </si>
  <si>
    <t>-399733066</t>
  </si>
  <si>
    <t>nové kolejnice 49 E1 (ocel jakosti R260), nové předpjaté betonové pražce B91S/2 -vystrojené  (upevnění  typ W14 se svěrkami Skl 14</t>
  </si>
  <si>
    <t>min. délky 2,6 m o hmotnosti min. 300 kg , rozdělení "d", svařeno do BK</t>
  </si>
  <si>
    <t>pod pojistné úhelníky - nové betonové pražce VPS s pružným upevněním a žebrovou podkladnicí (upevnění typ KS se svěrkami Skl 14) min. délky 2,6m</t>
  </si>
  <si>
    <t>o hmotnosti min. 300 kg , s úklonem úložné plochy 1:40, rozdělení "d", svařeno do BK</t>
  </si>
  <si>
    <t>"předpolí OL" (22,445961-22,409476)*1000</t>
  </si>
  <si>
    <t>"předpolí Opava" (22,509476-22,473014)*1000</t>
  </si>
  <si>
    <t>72,947/1000</t>
  </si>
  <si>
    <t>5906140035</t>
  </si>
  <si>
    <t>Demontáž kolejového roštu koleje v ose koleje pražce dřevěné,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</si>
  <si>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1567072498</t>
  </si>
  <si>
    <t>kolejnice 49 E1, dřevěné pražce +pozednice  -vystrojené  (tuhé svěrky), rozdělení "d", svařeno do BK</t>
  </si>
  <si>
    <t>"předpolí OL" 22,445961-22,418000</t>
  </si>
  <si>
    <t>"předpolí Opava" 22,500000-22,473014</t>
  </si>
  <si>
    <t>1868291348</t>
  </si>
  <si>
    <t>kolejnice 49 E1, předpjaté betonové pražce SB5 -vystrojené  (tuhé svěrky), rozdělení "d", svařeno do BK</t>
  </si>
  <si>
    <t>"předpolí OL" 22,418000-22,409476</t>
  </si>
  <si>
    <t>"předpolí Opava" 22,509476-22,500000</t>
  </si>
  <si>
    <t>5907015016</t>
  </si>
  <si>
    <t>Ojedinělá výměna kolejnic stávající upevnění,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</si>
  <si>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2009758784</t>
  </si>
  <si>
    <t>Poznámka k položce:_x000D_
Metr kolejnice=m</t>
  </si>
  <si>
    <t>"demontáž stávajících a montáž nových kolejnic na NK mostu" 27,0</t>
  </si>
  <si>
    <t>-845458225</t>
  </si>
  <si>
    <t>rozdělení pražců "d",  50,0m před + 100,0 nové kolejnice + 50,0m za</t>
  </si>
  <si>
    <t>2*(50,0+100,0+50,0)</t>
  </si>
  <si>
    <t>-1994898873</t>
  </si>
  <si>
    <t>501065978</t>
  </si>
  <si>
    <t>Výkop zeminy mimo kolejové lože:</t>
  </si>
  <si>
    <t>1946364632</t>
  </si>
  <si>
    <t>úprava pláně se zhutněním</t>
  </si>
  <si>
    <t>"opěra O1" 36,0*(3,8+3,2)</t>
  </si>
  <si>
    <t>"opěra O2" 36,0*(3,0+3,0)</t>
  </si>
  <si>
    <t>R1</t>
  </si>
  <si>
    <t>Demontáž přímého upevnění koleje na mostech (matice M24, pružné kroužky, podkladnice na ocelové desce, kotevní svorníky, pryžové+polyetylenové podložky)</t>
  </si>
  <si>
    <t>komplet</t>
  </si>
  <si>
    <t>1573283165</t>
  </si>
  <si>
    <t>"demontáž prvků přímého upevnění koleje na NK mostu bez oceových desek přivařených k NK" 45*2</t>
  </si>
  <si>
    <t>R2</t>
  </si>
  <si>
    <t>Montáž přímého upevnění koleje na mostech (DFF300 na ocelové desky s navařenými svorníky - montáž isol.podložka pod podkladnici, podkladnice, matice+podložky+pružné kroužky na svorníky, svěrky+ svěrkové šrouby,..)</t>
  </si>
  <si>
    <t>-1574699110</t>
  </si>
  <si>
    <t>"demontáž prvků přímého upevnění koleje na NK mostu bez oceových desek přivařených k NK" 45*2+ 2*2</t>
  </si>
  <si>
    <t>1469490091</t>
  </si>
  <si>
    <t>nové štěrkové lože, tl. 350mm, rozdělení pražců "d", viz TZ</t>
  </si>
  <si>
    <t>Opěra O1 - zapuštěné</t>
  </si>
  <si>
    <t xml:space="preserve">" š/2=2,75m, dl. 2,1+3,75=5,85m, objem KL bez pražců, pro š/2=2,0m, nesetřesené KL =1,793m3/bm" </t>
  </si>
  <si>
    <t xml:space="preserve">5,85*1,793+5,85*2*0,75*0,52 </t>
  </si>
  <si>
    <t>Opěra O1 - otevřené</t>
  </si>
  <si>
    <t xml:space="preserve">" š/2=1,7m, dl. (22,445961-22,409476)*1000-5,85m, objem KL bez pražců, pro š/2=1,7m, nesetřesené KL =2,178m3/bm" </t>
  </si>
  <si>
    <t>((22,445961-22,409476)*1000-5,85)*2,178</t>
  </si>
  <si>
    <t>Opěra O2 - zapuštěné</t>
  </si>
  <si>
    <t>Opěra O2 - otevřené</t>
  </si>
  <si>
    <t xml:space="preserve">" š/2=1,7m, dl. (22,509476-22,473014)*1000-5,85m, objem KL bez pražců, pro š/2=1,7m, nesetřesené KL =2,178m3/bm" </t>
  </si>
  <si>
    <t>((22,509476-22,473014)*1000-5,85)*2,178</t>
  </si>
  <si>
    <t>792842267</t>
  </si>
  <si>
    <t xml:space="preserve">1. a 2. podbití koleje provedené strojně ASP s dosypáním ŠL (0,15 m3/bm) </t>
  </si>
  <si>
    <t>(2*36,0+2*15,0)*0,15</t>
  </si>
  <si>
    <t>následná úprava směrového a výškového uspořádání koleje - 3. podbití (0,1m3/bm)</t>
  </si>
  <si>
    <t>72*0,1</t>
  </si>
  <si>
    <t>5955101000</t>
  </si>
  <si>
    <t>Kamenivo drcené štěrk frakce 31,5/63 třídy BI</t>
  </si>
  <si>
    <t>-1788251623</t>
  </si>
  <si>
    <t>nové štěrkové lože</t>
  </si>
  <si>
    <t>fr. 31.5/63 mm</t>
  </si>
  <si>
    <t>163,5*1,7</t>
  </si>
  <si>
    <t>dosypání lože</t>
  </si>
  <si>
    <t>22,5*1,7</t>
  </si>
  <si>
    <t>53521230_R</t>
  </si>
  <si>
    <t>pryskyřice epoxidová polymerní nízko viskózní</t>
  </si>
  <si>
    <t>-1488407923</t>
  </si>
  <si>
    <t>42,210*28 "Přepočtené koeficientem množství</t>
  </si>
  <si>
    <t>-1273530141</t>
  </si>
  <si>
    <t xml:space="preserve">žsv. S49 -  nové kolejnice 49 E1, (ocel jakosti R260) </t>
  </si>
  <si>
    <t>100,0*2</t>
  </si>
  <si>
    <t>5956140030</t>
  </si>
  <si>
    <t>Pražec betonový příčný vystrojený včetně kompletů tv. B 91S/2 (S)</t>
  </si>
  <si>
    <t>170291906</t>
  </si>
  <si>
    <t xml:space="preserve">nové betonové pražce B91S/2 </t>
  </si>
  <si>
    <t>5956146005_R</t>
  </si>
  <si>
    <t>Pražec betonový vystrojený tv. VPN (KS se svěrkami Skl 24)</t>
  </si>
  <si>
    <t>1029308669</t>
  </si>
  <si>
    <t>nové betonové pražce VPS (celkový počet svěrek včetně potřebného počtu svěrek se sníženou svěrnou silou)</t>
  </si>
  <si>
    <t>2*18</t>
  </si>
  <si>
    <t>5958128020_R</t>
  </si>
  <si>
    <t>Upevnění DFF 300 se svěrkami Skl 15</t>
  </si>
  <si>
    <t>sada</t>
  </si>
  <si>
    <t>-1614143885</t>
  </si>
  <si>
    <t>Upevnění DFF 300 (sada = podkladnice, pružné svěrky Skl 15 , svěrkový šroub, podložky Uls7, matice)</t>
  </si>
  <si>
    <t>45*2 + 2*2</t>
  </si>
  <si>
    <t>Vysokopevnostní svorník M24 x 150 mm</t>
  </si>
  <si>
    <t>-1686738287</t>
  </si>
  <si>
    <t xml:space="preserve">upevnění podkladnic DFF300 na ocelové desky </t>
  </si>
  <si>
    <t>2*45*4</t>
  </si>
  <si>
    <t>2*2*4</t>
  </si>
  <si>
    <t>"rezerva  pro provedení průkazních zkoušek 10ks - přivaření svorníků na ocel desky" 376+10</t>
  </si>
  <si>
    <t>5958116000</t>
  </si>
  <si>
    <t>Matice M24</t>
  </si>
  <si>
    <t>-1435026193</t>
  </si>
  <si>
    <t xml:space="preserve">na svorníky - upevnění podkladnic DFF300 na ocelové desky </t>
  </si>
  <si>
    <t>1104378225</t>
  </si>
  <si>
    <t>kolejnicové styky před zřízením BK (spojkové šrouby)</t>
  </si>
  <si>
    <t>3*4</t>
  </si>
  <si>
    <t>128239188</t>
  </si>
  <si>
    <t>Provizorní spojky pro podbití kolejí před zřízením BK</t>
  </si>
  <si>
    <t>-2132951410</t>
  </si>
  <si>
    <t>-605424400</t>
  </si>
  <si>
    <t>-1748615033</t>
  </si>
  <si>
    <t>předpoklad vrtání kolejnic na zadní díry</t>
  </si>
  <si>
    <t>289677328</t>
  </si>
  <si>
    <t>následná úprava směrového a výškového uspořádání koleje - 3. podbití</t>
  </si>
  <si>
    <t>0,072</t>
  </si>
  <si>
    <t>1106488588</t>
  </si>
  <si>
    <t>podbití koleje , 1. a 2. + výběhy do stávajícího stavu</t>
  </si>
  <si>
    <t>0,072*2+0,015*2</t>
  </si>
  <si>
    <t>1063842012</t>
  </si>
  <si>
    <t>počet svarů kolejnic - páry (pro kolejnice - nutno uvažovat x 2)</t>
  </si>
  <si>
    <t>3*2</t>
  </si>
  <si>
    <t>1433953032</t>
  </si>
  <si>
    <t>dosažení dovolené upínací teploty v BK prodloužením  kolejnicového pásu v koleji S49 - závěrné sváry = 2ks</t>
  </si>
  <si>
    <t>-1849702435</t>
  </si>
  <si>
    <t>staré štěrkové lože</t>
  </si>
  <si>
    <t>odtěžení celkem (0,3 m pod ložnou plochou pražce):</t>
  </si>
  <si>
    <t>-1889832625</t>
  </si>
  <si>
    <t>koleje na betonových pražcích tv. S49/T:</t>
  </si>
  <si>
    <t>18*0,606</t>
  </si>
  <si>
    <t>koleje na dřevěných pražcích tv. S49/T:</t>
  </si>
  <si>
    <t>55*0,295</t>
  </si>
  <si>
    <t>-1900851708</t>
  </si>
  <si>
    <t>staré štěrkové lože - doprava  od mostu do místa uložení , zemní těleso -viz dispozice ST, sníženo o objem pro zásyp za O2 (viz SO 01)</t>
  </si>
  <si>
    <t>(112,0-18,405)*2,0</t>
  </si>
  <si>
    <t>zemina skládka -doprava od mostu do místa uložení, zemní těleso - viz dispozice ST</t>
  </si>
  <si>
    <t>80,0*1,9</t>
  </si>
  <si>
    <t>1738193054</t>
  </si>
  <si>
    <t>odpad svršek do žst. Olomouc (na meziskládku)</t>
  </si>
  <si>
    <t>10+7,9+9,0+7,95+0,105</t>
  </si>
  <si>
    <t>-697766585</t>
  </si>
  <si>
    <t>odpad svršek do žst. Olomouc</t>
  </si>
  <si>
    <t>142114065</t>
  </si>
  <si>
    <t xml:space="preserve">nové vystrojené beton. pražce </t>
  </si>
  <si>
    <t>(82*327,0+36*347,0)/1000</t>
  </si>
  <si>
    <t>upevnění DFF300+svorníky včetně matic a podložek</t>
  </si>
  <si>
    <t>2,35+0,351+0,046+0,035</t>
  </si>
  <si>
    <t>1174202044</t>
  </si>
  <si>
    <t>Nové kolejnice, v ceně veškerá manipulace a přesun na stavbu mostu</t>
  </si>
  <si>
    <t>(100)*2*0,4943</t>
  </si>
  <si>
    <t>-355819574</t>
  </si>
  <si>
    <t xml:space="preserve">staré štěrkové lože určené pro uložení  dle dispozic ST </t>
  </si>
  <si>
    <t>187,190</t>
  </si>
  <si>
    <t>-1524507840</t>
  </si>
  <si>
    <t>odvoz součástí kolejového roštu z uložiště na skládku</t>
  </si>
  <si>
    <t>šrot</t>
  </si>
  <si>
    <t>10+7,9</t>
  </si>
  <si>
    <t>pražce</t>
  </si>
  <si>
    <t>9,0+7,85</t>
  </si>
  <si>
    <t>-1457575632</t>
  </si>
  <si>
    <t>asp</t>
  </si>
  <si>
    <t>pluh</t>
  </si>
  <si>
    <t>-202000747</t>
  </si>
  <si>
    <t>odpady - námezníky, sloupkové ZZ, …</t>
  </si>
  <si>
    <t>0,5</t>
  </si>
  <si>
    <t>do odpadu - výkopová zemina - odkop (o) 17 05 04</t>
  </si>
  <si>
    <t>152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</si>
  <si>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</si>
  <si>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</si>
  <si>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-442403206</t>
  </si>
  <si>
    <t>PE podložky,  0,08kg/ks:</t>
  </si>
  <si>
    <t>(90+30)*2*0,08/1000</t>
  </si>
  <si>
    <t>pryžové podložky pod patu kolejnice, 0,163kg/ks :</t>
  </si>
  <si>
    <t>(2*(90+30)+90)*0,163/1000</t>
  </si>
  <si>
    <t>penefolové podložky z přímého upevnění, 0,26kg/ks</t>
  </si>
  <si>
    <t>90*0,36/1000</t>
  </si>
  <si>
    <t>9909000300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</si>
  <si>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</si>
  <si>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1477598163</t>
  </si>
  <si>
    <t>odpady dřevěné pražce, 100kg/ks:</t>
  </si>
  <si>
    <t>90*100/1000</t>
  </si>
  <si>
    <t>-1890356194</t>
  </si>
  <si>
    <t>odpady betonové pražce, 265kg/ks:</t>
  </si>
  <si>
    <t>30*265,0/1000</t>
  </si>
  <si>
    <t>9902300400</t>
  </si>
  <si>
    <t>Doprava jednosměrná mechanizací o nosnosti přes 3,5 t sypanin (kameniva, písku, suti, dlažebních kostek, atd.) do 40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</si>
  <si>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1899115404</t>
  </si>
  <si>
    <t>Poznámka k položce:_x000D_
Měrnou jednotkou je t přepravovaného materiálu.</t>
  </si>
  <si>
    <t>nové kolejové lože, frakce 31,5/63mm, BII</t>
  </si>
  <si>
    <t>316,2</t>
  </si>
  <si>
    <t>pryskyřice</t>
  </si>
  <si>
    <t>1,1818</t>
  </si>
  <si>
    <t>VRN - Most v km 22,452 - vedlejší rozpočtové náklady</t>
  </si>
  <si>
    <t>022111001_R</t>
  </si>
  <si>
    <t>1119658585</t>
  </si>
  <si>
    <t>zaměření prostorové polohy koleje metodou APK (před a po podbití) - uvažovat 2x</t>
  </si>
  <si>
    <t>(0,072+0,015)*2*2</t>
  </si>
  <si>
    <t>geodetické zaměření koleje pro následnou směrovou a výškovou, 3.podbití</t>
  </si>
  <si>
    <t>0,072*2</t>
  </si>
  <si>
    <t>699604368</t>
  </si>
  <si>
    <t>organizační zajištění prací při zřízení BK</t>
  </si>
  <si>
    <t>50+100+50</t>
  </si>
  <si>
    <t>-1819211205</t>
  </si>
  <si>
    <t>1693093414</t>
  </si>
  <si>
    <t>"vytyčení kabelových tras ČD Telematika, doloženo protokolem" 1</t>
  </si>
  <si>
    <t>2087750524</t>
  </si>
  <si>
    <t>"měření nutná pro zdárné provedení stavby - přímé upevnění DFF300" 1</t>
  </si>
  <si>
    <t>-1939695026</t>
  </si>
  <si>
    <t>1961273634</t>
  </si>
  <si>
    <t>"výrobní dokumentace nového zábradlí , viz příloha č. 2.3" 1</t>
  </si>
  <si>
    <t>31885514</t>
  </si>
  <si>
    <t>"výrobní dokumentace výškové úpravy stávajícího zábradlí na NK a opěrách O1+O2, odchylně proti příloze č.2.3" 1</t>
  </si>
  <si>
    <t>-2032224239</t>
  </si>
  <si>
    <t>"výrobní dokumentace chodníkových podlah - výztuhy stávajících plechů, vstupní otvory" 1</t>
  </si>
  <si>
    <t>-568855540</t>
  </si>
  <si>
    <t>"výrobní dokumentace přímého upevnění, viz příloha č. 2.4" 1</t>
  </si>
  <si>
    <t>1278989543</t>
  </si>
  <si>
    <t>"výrobní dokumentace nových PÚ, viz příloha č. 2.6" 1</t>
  </si>
  <si>
    <t>-255329836</t>
  </si>
  <si>
    <t>2045790167</t>
  </si>
  <si>
    <t xml:space="preserve">Poznámka k položce:_x000D_
Náklady na zřízení, provoz a údržbu vybavení staveniště včetně nákladů za zrušení zařízení staveniště a uvedení pozemků do původního stavu ( energie, úklid komunikací, zpevněné plochy, oplocení, ....)_x000D_
1) jako množství do buňky H uvede uchazeč součet cen ze sloupce J (∑HSV+∑PSV-∑997-∑998) snížený o hodnotu položek materiálu._x000D_
2) jednotkovou cenu = výši procentní sazby volí uchazeč. maximální přípustná sazba je 2,0% (příklad 2,0%=0,02 - do buňky I se vepíše hodnota 0,02) _x000D_
_x000D_
Vybavení staveniště počítáno z položek:_x000D_
SO - 02.1, Most v km 22,452 :∑ 1-6,9,11,13-19,26-28,37-50,52-61,63-64,70-100,109-111,113,115-118,120,122,124,127-128,132-138,141-145,147_x000D_
SO - 02.2, svršek : ∑1-15,25-26,29-34_x000D_
 </t>
  </si>
  <si>
    <t xml:space="preserve">"SO 02.1" </t>
  </si>
  <si>
    <t xml:space="preserve">"SO 02.2" </t>
  </si>
  <si>
    <t>1759425487</t>
  </si>
  <si>
    <t>13891494</t>
  </si>
  <si>
    <t>"za opěrou O2 " 1*1</t>
  </si>
  <si>
    <t>zkouška</t>
  </si>
  <si>
    <t>-954038992</t>
  </si>
  <si>
    <t>Provedení průkazních zkoušek přivaření kotevních trnů na ocelové desky P1, P2</t>
  </si>
  <si>
    <t>"RTG, Makro, dle ČSN EN ISO 14555" 5</t>
  </si>
  <si>
    <t>049002000.1</t>
  </si>
  <si>
    <t>-734350850</t>
  </si>
  <si>
    <t>-574363340</t>
  </si>
  <si>
    <t>-1210751060</t>
  </si>
  <si>
    <t>-139439929</t>
  </si>
  <si>
    <t>"odvodnění mostu  (odhad km)" 2*50</t>
  </si>
  <si>
    <t>"chodníkové podlahy - staveniště (odhad km) " 2*50</t>
  </si>
  <si>
    <t>"ocel. desky P1,P2,P3 - stasveniště" 2*80</t>
  </si>
  <si>
    <t>"lešení (odhad km)" 2*100</t>
  </si>
  <si>
    <t>"materiál a technologie na provedení PKO (odhad)" 2*80</t>
  </si>
  <si>
    <t>1875338632</t>
  </si>
  <si>
    <t xml:space="preserve">Poznámka k položce:_x000D_
1) jako množství do buňky H uvede uchazeč součet cen za práce prováděné za železničního provozu (prováděných mimo nepřetržitou výluku) pro celou stavbu _x000D_
2) jednotkovou cenu = výši procentní sazby volí uchazeč. maximální přípustná sazba je 5,0% (příklad 5,0%=0,05 - do buňky I se vepíše hodnota 0,05) _x000D_
_x000D_
SO02.1: ∑1-2,35,49,68,70,103_x000D_
</t>
  </si>
  <si>
    <t>"SO 02.2" 0</t>
  </si>
  <si>
    <t>410854006</t>
  </si>
  <si>
    <t>-1348255904</t>
  </si>
  <si>
    <t>799855162</t>
  </si>
  <si>
    <t>903740555</t>
  </si>
  <si>
    <t>"SO 01 - most - zábradlí nové + úprava stávajícího na NK a opěrách" 2*8+8*8</t>
  </si>
  <si>
    <t>"SO 02 - svršek" 3*8</t>
  </si>
  <si>
    <t>594893298</t>
  </si>
  <si>
    <t>-965855226</t>
  </si>
  <si>
    <t>"SO 01 - most" 2*4</t>
  </si>
  <si>
    <t>-1014451476</t>
  </si>
  <si>
    <t>1676693807</t>
  </si>
  <si>
    <t>-726513955</t>
  </si>
  <si>
    <t>-1510227208</t>
  </si>
  <si>
    <t>659170250</t>
  </si>
  <si>
    <t>"SO 02.1 -most"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</si>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</sst>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4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2" borderId="20" xfId="0" applyFont="1" applyFill="1" applyBorder="1" applyAlignment="1" applyProtection="1">
      <alignment horizontal="left" vertical="center"/>
      <protection locked="0"/>
    </xf>
    <xf numFmtId="0" fontId="38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334351111" TargetMode="External"/><Relationship Id="rId21" Type="http://schemas.openxmlformats.org/officeDocument/2006/relationships/hyperlink" Target="https://podminky.urs.cz/item/CS_URS_2023_01/317353221" TargetMode="External"/><Relationship Id="rId42" Type="http://schemas.openxmlformats.org/officeDocument/2006/relationships/hyperlink" Target="https://podminky.urs.cz/item/CS_URS_2023_01/894411311" TargetMode="External"/><Relationship Id="rId47" Type="http://schemas.openxmlformats.org/officeDocument/2006/relationships/hyperlink" Target="https://podminky.urs.cz/item/CS_URS_2023_01/941111121" TargetMode="External"/><Relationship Id="rId63" Type="http://schemas.openxmlformats.org/officeDocument/2006/relationships/hyperlink" Target="https://podminky.urs.cz/item/CS_URS_2023_01/962041211" TargetMode="External"/><Relationship Id="rId68" Type="http://schemas.openxmlformats.org/officeDocument/2006/relationships/hyperlink" Target="https://podminky.urs.cz/item/CS_URS_2023_01/977141120_R" TargetMode="External"/><Relationship Id="rId84" Type="http://schemas.openxmlformats.org/officeDocument/2006/relationships/hyperlink" Target="https://podminky.urs.cz/item/CS_URS_2023_01/711111001" TargetMode="External"/><Relationship Id="rId89" Type="http://schemas.openxmlformats.org/officeDocument/2006/relationships/hyperlink" Target="https://podminky.urs.cz/item/CS_URS_2023_01/711131821" TargetMode="External"/><Relationship Id="rId7" Type="http://schemas.openxmlformats.org/officeDocument/2006/relationships/hyperlink" Target="https://podminky.urs.cz/item/CS_URS_2023_01/162751117" TargetMode="External"/><Relationship Id="rId71" Type="http://schemas.openxmlformats.org/officeDocument/2006/relationships/hyperlink" Target="https://podminky.urs.cz/item/CS_URS_2023_01/985311112" TargetMode="External"/><Relationship Id="rId92" Type="http://schemas.openxmlformats.org/officeDocument/2006/relationships/hyperlink" Target="https://podminky.urs.cz/item/CS_URS_2023_01/711491172" TargetMode="External"/><Relationship Id="rId2" Type="http://schemas.openxmlformats.org/officeDocument/2006/relationships/hyperlink" Target="https://podminky.urs.cz/item/CS_URS_2023_01/119001422" TargetMode="External"/><Relationship Id="rId16" Type="http://schemas.openxmlformats.org/officeDocument/2006/relationships/hyperlink" Target="https://podminky.urs.cz/item/CS_URS_2023_01/275351121" TargetMode="External"/><Relationship Id="rId29" Type="http://schemas.openxmlformats.org/officeDocument/2006/relationships/hyperlink" Target="https://podminky.urs.cz/item/CS_URS_2023_01/428941122" TargetMode="External"/><Relationship Id="rId107" Type="http://schemas.openxmlformats.org/officeDocument/2006/relationships/hyperlink" Target="https://podminky.urs.cz/item/CS_URS_2023_01/998781101" TargetMode="External"/><Relationship Id="rId11" Type="http://schemas.openxmlformats.org/officeDocument/2006/relationships/hyperlink" Target="https://podminky.urs.cz/item/CS_URS_2023_01/174101101" TargetMode="External"/><Relationship Id="rId24" Type="http://schemas.openxmlformats.org/officeDocument/2006/relationships/hyperlink" Target="https://podminky.urs.cz/item/CS_URS_2023_01/334323119" TargetMode="External"/><Relationship Id="rId32" Type="http://schemas.openxmlformats.org/officeDocument/2006/relationships/hyperlink" Target="https://podminky.urs.cz/item/CS_URS_2023_01/429172211" TargetMode="External"/><Relationship Id="rId37" Type="http://schemas.openxmlformats.org/officeDocument/2006/relationships/hyperlink" Target="https://podminky.urs.cz/item/CS_URS_2023_01/457451134" TargetMode="External"/><Relationship Id="rId40" Type="http://schemas.openxmlformats.org/officeDocument/2006/relationships/hyperlink" Target="https://podminky.urs.cz/item/CS_URS_2023_01/628611102" TargetMode="External"/><Relationship Id="rId45" Type="http://schemas.openxmlformats.org/officeDocument/2006/relationships/hyperlink" Target="https://podminky.urs.cz/item/CS_URS_2023_01/931941131" TargetMode="External"/><Relationship Id="rId53" Type="http://schemas.openxmlformats.org/officeDocument/2006/relationships/hyperlink" Target="https://podminky.urs.cz/item/CS_URS_2023_01/944611111" TargetMode="External"/><Relationship Id="rId58" Type="http://schemas.openxmlformats.org/officeDocument/2006/relationships/hyperlink" Target="https://podminky.urs.cz/item/CS_URS_2023_01/946221831" TargetMode="External"/><Relationship Id="rId66" Type="http://schemas.openxmlformats.org/officeDocument/2006/relationships/hyperlink" Target="https://podminky.urs.cz/item/CS_URS_2023_01/966075141" TargetMode="External"/><Relationship Id="rId74" Type="http://schemas.openxmlformats.org/officeDocument/2006/relationships/hyperlink" Target="https://podminky.urs.cz/item/CS_URS_2023_01/985323112" TargetMode="External"/><Relationship Id="rId79" Type="http://schemas.openxmlformats.org/officeDocument/2006/relationships/hyperlink" Target="https://podminky.urs.cz/item/CS_URS_2023_01/997013602" TargetMode="External"/><Relationship Id="rId87" Type="http://schemas.openxmlformats.org/officeDocument/2006/relationships/hyperlink" Target="https://podminky.urs.cz/item/CS_URS_2023_01/711112002" TargetMode="External"/><Relationship Id="rId102" Type="http://schemas.openxmlformats.org/officeDocument/2006/relationships/hyperlink" Target="https://podminky.urs.cz/item/CS_URS_2023_01/789212123" TargetMode="External"/><Relationship Id="rId5" Type="http://schemas.openxmlformats.org/officeDocument/2006/relationships/hyperlink" Target="https://podminky.urs.cz/item/CS_URS_2023_01/131151103" TargetMode="External"/><Relationship Id="rId61" Type="http://schemas.openxmlformats.org/officeDocument/2006/relationships/hyperlink" Target="https://podminky.urs.cz/item/CS_URS_2023_01/948411921" TargetMode="External"/><Relationship Id="rId82" Type="http://schemas.openxmlformats.org/officeDocument/2006/relationships/hyperlink" Target="https://podminky.urs.cz/item/CS_URS_2023_01/997013841" TargetMode="External"/><Relationship Id="rId90" Type="http://schemas.openxmlformats.org/officeDocument/2006/relationships/hyperlink" Target="https://podminky.urs.cz/item/CS_URS_2023_01/711141559" TargetMode="External"/><Relationship Id="rId95" Type="http://schemas.openxmlformats.org/officeDocument/2006/relationships/hyperlink" Target="https://podminky.urs.cz/item/CS_URS_2023_01/998711101" TargetMode="External"/><Relationship Id="rId19" Type="http://schemas.openxmlformats.org/officeDocument/2006/relationships/hyperlink" Target="https://podminky.urs.cz/item/CS_URS_2023_01/317321118" TargetMode="External"/><Relationship Id="rId14" Type="http://schemas.openxmlformats.org/officeDocument/2006/relationships/hyperlink" Target="https://podminky.urs.cz/item/CS_URS_2023_01/275311127" TargetMode="External"/><Relationship Id="rId22" Type="http://schemas.openxmlformats.org/officeDocument/2006/relationships/hyperlink" Target="https://podminky.urs.cz/item/CS_URS_2023_01/317361116" TargetMode="External"/><Relationship Id="rId27" Type="http://schemas.openxmlformats.org/officeDocument/2006/relationships/hyperlink" Target="https://podminky.urs.cz/item/CS_URS_2023_01/334351211" TargetMode="External"/><Relationship Id="rId30" Type="http://schemas.openxmlformats.org/officeDocument/2006/relationships/hyperlink" Target="https://podminky.urs.cz/item/CS_URS_2023_01/428941123" TargetMode="External"/><Relationship Id="rId35" Type="http://schemas.openxmlformats.org/officeDocument/2006/relationships/hyperlink" Target="https://podminky.urs.cz/item/CS_URS_2023_01/451476111" TargetMode="External"/><Relationship Id="rId43" Type="http://schemas.openxmlformats.org/officeDocument/2006/relationships/hyperlink" Target="https://podminky.urs.cz/item/CS_URS_2023_01/911121211" TargetMode="External"/><Relationship Id="rId48" Type="http://schemas.openxmlformats.org/officeDocument/2006/relationships/hyperlink" Target="https://podminky.urs.cz/item/CS_URS_2023_01/941111221" TargetMode="External"/><Relationship Id="rId56" Type="http://schemas.openxmlformats.org/officeDocument/2006/relationships/hyperlink" Target="https://podminky.urs.cz/item/CS_URS_2023_01/946221131" TargetMode="External"/><Relationship Id="rId64" Type="http://schemas.openxmlformats.org/officeDocument/2006/relationships/hyperlink" Target="https://podminky.urs.cz/item/CS_URS_2023_01/963051111" TargetMode="External"/><Relationship Id="rId69" Type="http://schemas.openxmlformats.org/officeDocument/2006/relationships/hyperlink" Target="https://podminky.urs.cz/item/CS_URS_2023_01/985121122" TargetMode="External"/><Relationship Id="rId77" Type="http://schemas.openxmlformats.org/officeDocument/2006/relationships/hyperlink" Target="https://podminky.urs.cz/item/CS_URS_2023_01/997013509" TargetMode="External"/><Relationship Id="rId100" Type="http://schemas.openxmlformats.org/officeDocument/2006/relationships/hyperlink" Target="https://podminky.urs.cz/item/CS_URS_2023_01/789121143" TargetMode="External"/><Relationship Id="rId105" Type="http://schemas.openxmlformats.org/officeDocument/2006/relationships/hyperlink" Target="https://podminky.urs.cz/item/CS_URS_2023_01/789322221" TargetMode="External"/><Relationship Id="rId8" Type="http://schemas.openxmlformats.org/officeDocument/2006/relationships/hyperlink" Target="https://podminky.urs.cz/item/CS_URS_2023_01/162751119" TargetMode="External"/><Relationship Id="rId51" Type="http://schemas.openxmlformats.org/officeDocument/2006/relationships/hyperlink" Target="https://podminky.urs.cz/item/CS_URS_2023_01/944121222" TargetMode="External"/><Relationship Id="rId72" Type="http://schemas.openxmlformats.org/officeDocument/2006/relationships/hyperlink" Target="https://podminky.urs.cz/item/CS_URS_2023_01/985311115" TargetMode="External"/><Relationship Id="rId80" Type="http://schemas.openxmlformats.org/officeDocument/2006/relationships/hyperlink" Target="https://podminky.urs.cz/item/CS_URS_2023_01/997013631" TargetMode="External"/><Relationship Id="rId85" Type="http://schemas.openxmlformats.org/officeDocument/2006/relationships/hyperlink" Target="https://podminky.urs.cz/item/CS_URS_2023_01/711111002" TargetMode="External"/><Relationship Id="rId93" Type="http://schemas.openxmlformats.org/officeDocument/2006/relationships/hyperlink" Target="https://podminky.urs.cz/item/CS_URS_2023_01/711491177" TargetMode="External"/><Relationship Id="rId98" Type="http://schemas.openxmlformats.org/officeDocument/2006/relationships/hyperlink" Target="https://podminky.urs.cz/item/CS_URS_2023_01/789111250" TargetMode="External"/><Relationship Id="rId3" Type="http://schemas.openxmlformats.org/officeDocument/2006/relationships/hyperlink" Target="https://podminky.urs.cz/item/CS_URS_2023_01/122151402" TargetMode="External"/><Relationship Id="rId12" Type="http://schemas.openxmlformats.org/officeDocument/2006/relationships/hyperlink" Target="https://podminky.urs.cz/item/CS_URS_2023_01/113151111" TargetMode="External"/><Relationship Id="rId17" Type="http://schemas.openxmlformats.org/officeDocument/2006/relationships/hyperlink" Target="https://podminky.urs.cz/item/CS_URS_2023_01/275351122" TargetMode="External"/><Relationship Id="rId25" Type="http://schemas.openxmlformats.org/officeDocument/2006/relationships/hyperlink" Target="https://podminky.urs.cz/item/CS_URS_2023_01/334323218" TargetMode="External"/><Relationship Id="rId33" Type="http://schemas.openxmlformats.org/officeDocument/2006/relationships/hyperlink" Target="https://podminky.urs.cz/item/CS_URS_2023_01/429173114" TargetMode="External"/><Relationship Id="rId38" Type="http://schemas.openxmlformats.org/officeDocument/2006/relationships/hyperlink" Target="https://podminky.urs.cz/item/CS_URS_2023_01/463211151" TargetMode="External"/><Relationship Id="rId46" Type="http://schemas.openxmlformats.org/officeDocument/2006/relationships/hyperlink" Target="https://podminky.urs.cz/item/CS_URS_2023_01/936942211" TargetMode="External"/><Relationship Id="rId59" Type="http://schemas.openxmlformats.org/officeDocument/2006/relationships/hyperlink" Target="https://podminky.urs.cz/item/CS_URS_2023_01/948411121" TargetMode="External"/><Relationship Id="rId67" Type="http://schemas.openxmlformats.org/officeDocument/2006/relationships/hyperlink" Target="https://podminky.urs.cz/item/CS_URS_2023_01/967042714" TargetMode="External"/><Relationship Id="rId103" Type="http://schemas.openxmlformats.org/officeDocument/2006/relationships/hyperlink" Target="https://podminky.urs.cz/item/CS_URS_2023_01/789322111" TargetMode="External"/><Relationship Id="rId108" Type="http://schemas.openxmlformats.org/officeDocument/2006/relationships/drawing" Target="../drawings/drawing2.xml"/><Relationship Id="rId20" Type="http://schemas.openxmlformats.org/officeDocument/2006/relationships/hyperlink" Target="https://podminky.urs.cz/item/CS_URS_2023_01/317353121" TargetMode="External"/><Relationship Id="rId41" Type="http://schemas.openxmlformats.org/officeDocument/2006/relationships/hyperlink" Target="https://podminky.urs.cz/item/CS_URS_2023_01/629992112" TargetMode="External"/><Relationship Id="rId54" Type="http://schemas.openxmlformats.org/officeDocument/2006/relationships/hyperlink" Target="https://podminky.urs.cz/item/CS_URS_2023_01/944611211" TargetMode="External"/><Relationship Id="rId62" Type="http://schemas.openxmlformats.org/officeDocument/2006/relationships/hyperlink" Target="https://podminky.urs.cz/item/CS_URS_2023_01/961041211" TargetMode="External"/><Relationship Id="rId70" Type="http://schemas.openxmlformats.org/officeDocument/2006/relationships/hyperlink" Target="https://podminky.urs.cz/item/CS_URS_2023_01/985131111" TargetMode="External"/><Relationship Id="rId75" Type="http://schemas.openxmlformats.org/officeDocument/2006/relationships/hyperlink" Target="https://podminky.urs.cz/item/CS_URS_2023_01/985422323" TargetMode="External"/><Relationship Id="rId83" Type="http://schemas.openxmlformats.org/officeDocument/2006/relationships/hyperlink" Target="https://podminky.urs.cz/item/CS_URS_2023_01/998241021" TargetMode="External"/><Relationship Id="rId88" Type="http://schemas.openxmlformats.org/officeDocument/2006/relationships/hyperlink" Target="https://podminky.urs.cz/item/CS_URS_2023_01/711131811" TargetMode="External"/><Relationship Id="rId91" Type="http://schemas.openxmlformats.org/officeDocument/2006/relationships/hyperlink" Target="https://podminky.urs.cz/item/CS_URS_2023_01/711142559" TargetMode="External"/><Relationship Id="rId96" Type="http://schemas.openxmlformats.org/officeDocument/2006/relationships/hyperlink" Target="https://podminky.urs.cz/item/CS_URS_2023_01/767996801" TargetMode="External"/><Relationship Id="rId1" Type="http://schemas.openxmlformats.org/officeDocument/2006/relationships/hyperlink" Target="https://podminky.urs.cz/item/CS_URS_2023_01/111251101" TargetMode="External"/><Relationship Id="rId6" Type="http://schemas.openxmlformats.org/officeDocument/2006/relationships/hyperlink" Target="https://podminky.urs.cz/item/CS_URS_2023_01/132151251" TargetMode="External"/><Relationship Id="rId15" Type="http://schemas.openxmlformats.org/officeDocument/2006/relationships/hyperlink" Target="https://podminky.urs.cz/item/CS_URS_2023_01/275311191" TargetMode="External"/><Relationship Id="rId23" Type="http://schemas.openxmlformats.org/officeDocument/2006/relationships/hyperlink" Target="https://podminky.urs.cz/item/CS_URS_2023_01/334121111" TargetMode="External"/><Relationship Id="rId28" Type="http://schemas.openxmlformats.org/officeDocument/2006/relationships/hyperlink" Target="https://podminky.urs.cz/item/CS_URS_2023_01/334361226" TargetMode="External"/><Relationship Id="rId36" Type="http://schemas.openxmlformats.org/officeDocument/2006/relationships/hyperlink" Target="https://podminky.urs.cz/item/CS_URS_2023_01/451476112" TargetMode="External"/><Relationship Id="rId49" Type="http://schemas.openxmlformats.org/officeDocument/2006/relationships/hyperlink" Target="https://podminky.urs.cz/item/CS_URS_2023_01/941111821" TargetMode="External"/><Relationship Id="rId57" Type="http://schemas.openxmlformats.org/officeDocument/2006/relationships/hyperlink" Target="https://podminky.urs.cz/item/CS_URS_2023_01/946221231" TargetMode="External"/><Relationship Id="rId106" Type="http://schemas.openxmlformats.org/officeDocument/2006/relationships/hyperlink" Target="https://podminky.urs.cz/item/CS_URS_2023_01/789351240" TargetMode="External"/><Relationship Id="rId10" Type="http://schemas.openxmlformats.org/officeDocument/2006/relationships/hyperlink" Target="https://podminky.urs.cz/item/CS_URS_2023_01/171201221" TargetMode="External"/><Relationship Id="rId31" Type="http://schemas.openxmlformats.org/officeDocument/2006/relationships/hyperlink" Target="https://podminky.urs.cz/item/CS_URS_2023_01/429172111" TargetMode="External"/><Relationship Id="rId44" Type="http://schemas.openxmlformats.org/officeDocument/2006/relationships/hyperlink" Target="https://podminky.urs.cz/item/CS_URS_2023_01/911121311" TargetMode="External"/><Relationship Id="rId52" Type="http://schemas.openxmlformats.org/officeDocument/2006/relationships/hyperlink" Target="https://podminky.urs.cz/item/CS_URS_2023_01/944121822" TargetMode="External"/><Relationship Id="rId60" Type="http://schemas.openxmlformats.org/officeDocument/2006/relationships/hyperlink" Target="https://podminky.urs.cz/item/CS_URS_2023_01/948411221" TargetMode="External"/><Relationship Id="rId65" Type="http://schemas.openxmlformats.org/officeDocument/2006/relationships/hyperlink" Target="https://podminky.urs.cz/item/CS_URS_2023_01/966008211_R" TargetMode="External"/><Relationship Id="rId73" Type="http://schemas.openxmlformats.org/officeDocument/2006/relationships/hyperlink" Target="https://podminky.urs.cz/item/CS_URS_2023_01/985312114" TargetMode="External"/><Relationship Id="rId78" Type="http://schemas.openxmlformats.org/officeDocument/2006/relationships/hyperlink" Target="https://podminky.urs.cz/item/CS_URS_2023_01/997013601" TargetMode="External"/><Relationship Id="rId81" Type="http://schemas.openxmlformats.org/officeDocument/2006/relationships/hyperlink" Target="https://podminky.urs.cz/item/CS_URS_2023_01/997013814" TargetMode="External"/><Relationship Id="rId86" Type="http://schemas.openxmlformats.org/officeDocument/2006/relationships/hyperlink" Target="https://podminky.urs.cz/item/CS_URS_2023_01/711112001" TargetMode="External"/><Relationship Id="rId94" Type="http://schemas.openxmlformats.org/officeDocument/2006/relationships/hyperlink" Target="https://podminky.urs.cz/item/CS_URS_2023_01/711491272" TargetMode="External"/><Relationship Id="rId99" Type="http://schemas.openxmlformats.org/officeDocument/2006/relationships/hyperlink" Target="https://podminky.urs.cz/item/CS_URS_2023_01/789112250" TargetMode="External"/><Relationship Id="rId101" Type="http://schemas.openxmlformats.org/officeDocument/2006/relationships/hyperlink" Target="https://podminky.urs.cz/item/CS_URS_2023_01/789212121" TargetMode="External"/><Relationship Id="rId4" Type="http://schemas.openxmlformats.org/officeDocument/2006/relationships/hyperlink" Target="https://podminky.urs.cz/item/CS_URS_2023_01/131113702" TargetMode="External"/><Relationship Id="rId9" Type="http://schemas.openxmlformats.org/officeDocument/2006/relationships/hyperlink" Target="https://podminky.urs.cz/item/CS_URS_2023_01/171201201" TargetMode="External"/><Relationship Id="rId13" Type="http://schemas.openxmlformats.org/officeDocument/2006/relationships/hyperlink" Target="https://podminky.urs.cz/item/CS_URS_2023_01/212795111" TargetMode="External"/><Relationship Id="rId18" Type="http://schemas.openxmlformats.org/officeDocument/2006/relationships/hyperlink" Target="https://podminky.urs.cz/item/CS_URS_2023_01/291211111" TargetMode="External"/><Relationship Id="rId39" Type="http://schemas.openxmlformats.org/officeDocument/2006/relationships/hyperlink" Target="https://podminky.urs.cz/item/CS_URS_2023_01/465513156" TargetMode="External"/><Relationship Id="rId34" Type="http://schemas.openxmlformats.org/officeDocument/2006/relationships/hyperlink" Target="https://podminky.urs.cz/item/CS_URS_2023_01/451315124" TargetMode="External"/><Relationship Id="rId50" Type="http://schemas.openxmlformats.org/officeDocument/2006/relationships/hyperlink" Target="https://podminky.urs.cz/item/CS_URS_2023_01/944121122" TargetMode="External"/><Relationship Id="rId55" Type="http://schemas.openxmlformats.org/officeDocument/2006/relationships/hyperlink" Target="https://podminky.urs.cz/item/CS_URS_2023_01/944611811" TargetMode="External"/><Relationship Id="rId76" Type="http://schemas.openxmlformats.org/officeDocument/2006/relationships/hyperlink" Target="https://podminky.urs.cz/item/CS_URS_2023_01/997013501" TargetMode="External"/><Relationship Id="rId97" Type="http://schemas.openxmlformats.org/officeDocument/2006/relationships/hyperlink" Target="https://podminky.urs.cz/item/CS_URS_2023_01/628613611" TargetMode="External"/><Relationship Id="rId104" Type="http://schemas.openxmlformats.org/officeDocument/2006/relationships/hyperlink" Target="https://podminky.urs.cz/item/CS_URS_2023_01/789322116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043194000" TargetMode="External"/><Relationship Id="rId13" Type="http://schemas.openxmlformats.org/officeDocument/2006/relationships/drawing" Target="../drawings/drawing5.xml"/><Relationship Id="rId3" Type="http://schemas.openxmlformats.org/officeDocument/2006/relationships/hyperlink" Target="https://podminky.urs.cz/item/CS_URS_2023_01/012303000" TargetMode="External"/><Relationship Id="rId7" Type="http://schemas.openxmlformats.org/officeDocument/2006/relationships/hyperlink" Target="https://podminky.urs.cz/item/CS_URS_2022_01/043134000" TargetMode="External"/><Relationship Id="rId12" Type="http://schemas.openxmlformats.org/officeDocument/2006/relationships/hyperlink" Target="https://podminky.urs.cz/item/CS_URS_2023_01/079002000" TargetMode="External"/><Relationship Id="rId2" Type="http://schemas.openxmlformats.org/officeDocument/2006/relationships/hyperlink" Target="https://podminky.urs.cz/item/CS_URS_2023_01/012203000" TargetMode="External"/><Relationship Id="rId1" Type="http://schemas.openxmlformats.org/officeDocument/2006/relationships/hyperlink" Target="https://podminky.urs.cz/item/CS_URS_2023_01/012103000" TargetMode="External"/><Relationship Id="rId6" Type="http://schemas.openxmlformats.org/officeDocument/2006/relationships/hyperlink" Target="https://podminky.urs.cz/item/CS_URS_2023_01/032903000" TargetMode="External"/><Relationship Id="rId11" Type="http://schemas.openxmlformats.org/officeDocument/2006/relationships/hyperlink" Target="https://podminky.urs.cz/item/CS_URS_2023_01/074002000" TargetMode="External"/><Relationship Id="rId5" Type="http://schemas.openxmlformats.org/officeDocument/2006/relationships/hyperlink" Target="https://podminky.urs.cz/item/CS_URS_2023_01/013254000" TargetMode="External"/><Relationship Id="rId10" Type="http://schemas.openxmlformats.org/officeDocument/2006/relationships/hyperlink" Target="https://podminky.urs.cz/item/CS_URS_2023_01/062203000" TargetMode="External"/><Relationship Id="rId4" Type="http://schemas.openxmlformats.org/officeDocument/2006/relationships/hyperlink" Target="https://podminky.urs.cz/item/CS_URS_2023_01/013244000" TargetMode="External"/><Relationship Id="rId9" Type="http://schemas.openxmlformats.org/officeDocument/2006/relationships/hyperlink" Target="https://podminky.urs.cz/item/CS_URS_2023_01/062103000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275362021" TargetMode="External"/><Relationship Id="rId18" Type="http://schemas.openxmlformats.org/officeDocument/2006/relationships/hyperlink" Target="https://podminky.urs.cz/item/CS_URS_2023_01/334361226" TargetMode="External"/><Relationship Id="rId26" Type="http://schemas.openxmlformats.org/officeDocument/2006/relationships/hyperlink" Target="https://podminky.urs.cz/item/CS_URS_2023_01/465513156" TargetMode="External"/><Relationship Id="rId39" Type="http://schemas.openxmlformats.org/officeDocument/2006/relationships/hyperlink" Target="https://podminky.urs.cz/item/CS_URS_2023_01/941111121" TargetMode="External"/><Relationship Id="rId21" Type="http://schemas.openxmlformats.org/officeDocument/2006/relationships/hyperlink" Target="https://podminky.urs.cz/item/CS_URS_2023_01/429172111" TargetMode="External"/><Relationship Id="rId34" Type="http://schemas.openxmlformats.org/officeDocument/2006/relationships/hyperlink" Target="https://podminky.urs.cz/item/CS_URS_2023_01/936171211" TargetMode="External"/><Relationship Id="rId42" Type="http://schemas.openxmlformats.org/officeDocument/2006/relationships/hyperlink" Target="https://podminky.urs.cz/item/CS_URS_2023_01/941111811" TargetMode="External"/><Relationship Id="rId47" Type="http://schemas.openxmlformats.org/officeDocument/2006/relationships/hyperlink" Target="https://podminky.urs.cz/item/CS_URS_2023_01/944611111" TargetMode="External"/><Relationship Id="rId50" Type="http://schemas.openxmlformats.org/officeDocument/2006/relationships/hyperlink" Target="https://podminky.urs.cz/item/CS_URS_2023_01/946221131" TargetMode="External"/><Relationship Id="rId55" Type="http://schemas.openxmlformats.org/officeDocument/2006/relationships/hyperlink" Target="https://podminky.urs.cz/item/CS_URS_2023_01/966075141" TargetMode="External"/><Relationship Id="rId63" Type="http://schemas.openxmlformats.org/officeDocument/2006/relationships/hyperlink" Target="https://podminky.urs.cz/item/CS_URS_2023_01/997013509" TargetMode="External"/><Relationship Id="rId68" Type="http://schemas.openxmlformats.org/officeDocument/2006/relationships/hyperlink" Target="https://podminky.urs.cz/item/CS_URS_2023_01/998241021" TargetMode="External"/><Relationship Id="rId76" Type="http://schemas.openxmlformats.org/officeDocument/2006/relationships/hyperlink" Target="https://podminky.urs.cz/item/CS_URS_2023_01/998711101" TargetMode="External"/><Relationship Id="rId84" Type="http://schemas.openxmlformats.org/officeDocument/2006/relationships/hyperlink" Target="https://podminky.urs.cz/item/CS_URS_2023_01/789322221" TargetMode="External"/><Relationship Id="rId7" Type="http://schemas.openxmlformats.org/officeDocument/2006/relationships/hyperlink" Target="https://podminky.urs.cz/item/CS_URS_2023_01/171201201" TargetMode="External"/><Relationship Id="rId71" Type="http://schemas.openxmlformats.org/officeDocument/2006/relationships/hyperlink" Target="https://podminky.urs.cz/item/CS_URS_2023_01/711141559" TargetMode="External"/><Relationship Id="rId2" Type="http://schemas.openxmlformats.org/officeDocument/2006/relationships/hyperlink" Target="https://podminky.urs.cz/item/CS_URS_2023_01/119001422" TargetMode="External"/><Relationship Id="rId16" Type="http://schemas.openxmlformats.org/officeDocument/2006/relationships/hyperlink" Target="https://podminky.urs.cz/item/CS_URS_2023_01/334352111" TargetMode="External"/><Relationship Id="rId29" Type="http://schemas.openxmlformats.org/officeDocument/2006/relationships/hyperlink" Target="https://podminky.urs.cz/item/CS_URS_2023_01/911121311" TargetMode="External"/><Relationship Id="rId11" Type="http://schemas.openxmlformats.org/officeDocument/2006/relationships/hyperlink" Target="https://podminky.urs.cz/item/CS_URS_2023_01/275351121" TargetMode="External"/><Relationship Id="rId24" Type="http://schemas.openxmlformats.org/officeDocument/2006/relationships/hyperlink" Target="https://podminky.urs.cz/item/CS_URS_2023_01/451476111" TargetMode="External"/><Relationship Id="rId32" Type="http://schemas.openxmlformats.org/officeDocument/2006/relationships/hyperlink" Target="https://podminky.urs.cz/item/CS_URS_2023_01/931994132" TargetMode="External"/><Relationship Id="rId37" Type="http://schemas.openxmlformats.org/officeDocument/2006/relationships/hyperlink" Target="https://podminky.urs.cz/item/CS_URS_2023_01/938905312" TargetMode="External"/><Relationship Id="rId40" Type="http://schemas.openxmlformats.org/officeDocument/2006/relationships/hyperlink" Target="https://podminky.urs.cz/item/CS_URS_2023_01/941111211" TargetMode="External"/><Relationship Id="rId45" Type="http://schemas.openxmlformats.org/officeDocument/2006/relationships/hyperlink" Target="https://podminky.urs.cz/item/CS_URS_2023_01/944121222" TargetMode="External"/><Relationship Id="rId53" Type="http://schemas.openxmlformats.org/officeDocument/2006/relationships/hyperlink" Target="https://podminky.urs.cz/item/CS_URS_2023_01/961041211" TargetMode="External"/><Relationship Id="rId58" Type="http://schemas.openxmlformats.org/officeDocument/2006/relationships/hyperlink" Target="https://podminky.urs.cz/item/CS_URS_2023_01/985311114" TargetMode="External"/><Relationship Id="rId66" Type="http://schemas.openxmlformats.org/officeDocument/2006/relationships/hyperlink" Target="https://podminky.urs.cz/item/CS_URS_2023_01/997013841" TargetMode="External"/><Relationship Id="rId74" Type="http://schemas.openxmlformats.org/officeDocument/2006/relationships/hyperlink" Target="https://podminky.urs.cz/item/CS_URS_2023_01/711491177" TargetMode="External"/><Relationship Id="rId79" Type="http://schemas.openxmlformats.org/officeDocument/2006/relationships/hyperlink" Target="https://podminky.urs.cz/item/CS_URS_2023_01/789212121" TargetMode="External"/><Relationship Id="rId87" Type="http://schemas.openxmlformats.org/officeDocument/2006/relationships/drawing" Target="../drawings/drawing6.xml"/><Relationship Id="rId5" Type="http://schemas.openxmlformats.org/officeDocument/2006/relationships/hyperlink" Target="https://podminky.urs.cz/item/CS_URS_2023_01/131252502" TargetMode="External"/><Relationship Id="rId61" Type="http://schemas.openxmlformats.org/officeDocument/2006/relationships/hyperlink" Target="https://podminky.urs.cz/item/CS_URS_2023_01/985422323" TargetMode="External"/><Relationship Id="rId82" Type="http://schemas.openxmlformats.org/officeDocument/2006/relationships/hyperlink" Target="https://podminky.urs.cz/item/CS_URS_2023_01/789322111" TargetMode="External"/><Relationship Id="rId19" Type="http://schemas.openxmlformats.org/officeDocument/2006/relationships/hyperlink" Target="https://podminky.urs.cz/item/CS_URS_2023_01/421941311" TargetMode="External"/><Relationship Id="rId4" Type="http://schemas.openxmlformats.org/officeDocument/2006/relationships/hyperlink" Target="https://podminky.urs.cz/item/CS_URS_2023_01/122152508" TargetMode="External"/><Relationship Id="rId9" Type="http://schemas.openxmlformats.org/officeDocument/2006/relationships/hyperlink" Target="https://podminky.urs.cz/item/CS_URS_2023_01/212795111" TargetMode="External"/><Relationship Id="rId14" Type="http://schemas.openxmlformats.org/officeDocument/2006/relationships/hyperlink" Target="https://podminky.urs.cz/item/CS_URS_2023_01/334323218" TargetMode="External"/><Relationship Id="rId22" Type="http://schemas.openxmlformats.org/officeDocument/2006/relationships/hyperlink" Target="https://podminky.urs.cz/item/CS_URS_2023_01/429172211" TargetMode="External"/><Relationship Id="rId27" Type="http://schemas.openxmlformats.org/officeDocument/2006/relationships/hyperlink" Target="https://podminky.urs.cz/item/CS_URS_2023_01/521283221" TargetMode="External"/><Relationship Id="rId30" Type="http://schemas.openxmlformats.org/officeDocument/2006/relationships/hyperlink" Target="https://podminky.urs.cz/item/CS_URS_2023_01/911122111" TargetMode="External"/><Relationship Id="rId35" Type="http://schemas.openxmlformats.org/officeDocument/2006/relationships/hyperlink" Target="https://podminky.urs.cz/item/CS_URS_2023_01/936171311" TargetMode="External"/><Relationship Id="rId43" Type="http://schemas.openxmlformats.org/officeDocument/2006/relationships/hyperlink" Target="https://podminky.urs.cz/item/CS_URS_2023_01/941111821" TargetMode="External"/><Relationship Id="rId48" Type="http://schemas.openxmlformats.org/officeDocument/2006/relationships/hyperlink" Target="https://podminky.urs.cz/item/CS_URS_2023_01/944611211" TargetMode="External"/><Relationship Id="rId56" Type="http://schemas.openxmlformats.org/officeDocument/2006/relationships/hyperlink" Target="https://podminky.urs.cz/item/CS_URS_2023_01/967042714" TargetMode="External"/><Relationship Id="rId64" Type="http://schemas.openxmlformats.org/officeDocument/2006/relationships/hyperlink" Target="https://podminky.urs.cz/item/CS_URS_2023_01/997013601" TargetMode="External"/><Relationship Id="rId69" Type="http://schemas.openxmlformats.org/officeDocument/2006/relationships/hyperlink" Target="https://podminky.urs.cz/item/CS_URS_2023_01/711111001" TargetMode="External"/><Relationship Id="rId77" Type="http://schemas.openxmlformats.org/officeDocument/2006/relationships/hyperlink" Target="https://podminky.urs.cz/item/CS_URS_2023_01/783009401" TargetMode="External"/><Relationship Id="rId8" Type="http://schemas.openxmlformats.org/officeDocument/2006/relationships/hyperlink" Target="https://podminky.urs.cz/item/CS_URS_2023_01/174111311" TargetMode="External"/><Relationship Id="rId51" Type="http://schemas.openxmlformats.org/officeDocument/2006/relationships/hyperlink" Target="https://podminky.urs.cz/item/CS_URS_2023_01/946221231" TargetMode="External"/><Relationship Id="rId72" Type="http://schemas.openxmlformats.org/officeDocument/2006/relationships/hyperlink" Target="https://podminky.urs.cz/item/CS_URS_2023_01/711142559" TargetMode="External"/><Relationship Id="rId80" Type="http://schemas.openxmlformats.org/officeDocument/2006/relationships/hyperlink" Target="https://podminky.urs.cz/item/CS_URS_2023_01/789212122" TargetMode="External"/><Relationship Id="rId85" Type="http://schemas.openxmlformats.org/officeDocument/2006/relationships/hyperlink" Target="https://podminky.urs.cz/item/CS_URS_2023_01/789351240" TargetMode="External"/><Relationship Id="rId3" Type="http://schemas.openxmlformats.org/officeDocument/2006/relationships/hyperlink" Target="https://podminky.urs.cz/item/CS_URS_2023_01/122152501" TargetMode="External"/><Relationship Id="rId12" Type="http://schemas.openxmlformats.org/officeDocument/2006/relationships/hyperlink" Target="https://podminky.urs.cz/item/CS_URS_2023_01/275351122" TargetMode="External"/><Relationship Id="rId17" Type="http://schemas.openxmlformats.org/officeDocument/2006/relationships/hyperlink" Target="https://podminky.urs.cz/item/CS_URS_2023_01/334352211" TargetMode="External"/><Relationship Id="rId25" Type="http://schemas.openxmlformats.org/officeDocument/2006/relationships/hyperlink" Target="https://podminky.urs.cz/item/CS_URS_2023_01/451476112" TargetMode="External"/><Relationship Id="rId33" Type="http://schemas.openxmlformats.org/officeDocument/2006/relationships/hyperlink" Target="https://podminky.urs.cz/item/CS_URS_2023_01/936171150" TargetMode="External"/><Relationship Id="rId38" Type="http://schemas.openxmlformats.org/officeDocument/2006/relationships/hyperlink" Target="https://podminky.urs.cz/item/CS_URS_2023_01/941111111" TargetMode="External"/><Relationship Id="rId46" Type="http://schemas.openxmlformats.org/officeDocument/2006/relationships/hyperlink" Target="https://podminky.urs.cz/item/CS_URS_2023_01/944121822" TargetMode="External"/><Relationship Id="rId59" Type="http://schemas.openxmlformats.org/officeDocument/2006/relationships/hyperlink" Target="https://podminky.urs.cz/item/CS_URS_2023_01/985312114" TargetMode="External"/><Relationship Id="rId67" Type="http://schemas.openxmlformats.org/officeDocument/2006/relationships/hyperlink" Target="https://podminky.urs.cz/item/CS_URS_2023_01/997013843" TargetMode="External"/><Relationship Id="rId20" Type="http://schemas.openxmlformats.org/officeDocument/2006/relationships/hyperlink" Target="https://podminky.urs.cz/item/CS_URS_2023_01/421941521" TargetMode="External"/><Relationship Id="rId41" Type="http://schemas.openxmlformats.org/officeDocument/2006/relationships/hyperlink" Target="https://podminky.urs.cz/item/CS_URS_2023_01/941111221" TargetMode="External"/><Relationship Id="rId54" Type="http://schemas.openxmlformats.org/officeDocument/2006/relationships/hyperlink" Target="https://podminky.urs.cz/item/CS_URS_2023_01/963071111" TargetMode="External"/><Relationship Id="rId62" Type="http://schemas.openxmlformats.org/officeDocument/2006/relationships/hyperlink" Target="https://podminky.urs.cz/item/CS_URS_2023_01/997013501" TargetMode="External"/><Relationship Id="rId70" Type="http://schemas.openxmlformats.org/officeDocument/2006/relationships/hyperlink" Target="https://podminky.urs.cz/item/CS_URS_2023_01/711112001" TargetMode="External"/><Relationship Id="rId75" Type="http://schemas.openxmlformats.org/officeDocument/2006/relationships/hyperlink" Target="https://podminky.urs.cz/item/CS_URS_2023_01/711491272" TargetMode="External"/><Relationship Id="rId83" Type="http://schemas.openxmlformats.org/officeDocument/2006/relationships/hyperlink" Target="https://podminky.urs.cz/item/CS_URS_2023_01/789322116" TargetMode="External"/><Relationship Id="rId1" Type="http://schemas.openxmlformats.org/officeDocument/2006/relationships/hyperlink" Target="https://podminky.urs.cz/item/CS_URS_2023_01/111251101" TargetMode="External"/><Relationship Id="rId6" Type="http://schemas.openxmlformats.org/officeDocument/2006/relationships/hyperlink" Target="https://podminky.urs.cz/item/CS_URS_2023_01/162751117" TargetMode="External"/><Relationship Id="rId15" Type="http://schemas.openxmlformats.org/officeDocument/2006/relationships/hyperlink" Target="https://podminky.urs.cz/item/CS_URS_2023_01/334323291" TargetMode="External"/><Relationship Id="rId23" Type="http://schemas.openxmlformats.org/officeDocument/2006/relationships/hyperlink" Target="https://podminky.urs.cz/item/CS_URS_2023_01/451315124" TargetMode="External"/><Relationship Id="rId28" Type="http://schemas.openxmlformats.org/officeDocument/2006/relationships/hyperlink" Target="https://podminky.urs.cz/item/CS_URS_2023_01/911121211" TargetMode="External"/><Relationship Id="rId36" Type="http://schemas.openxmlformats.org/officeDocument/2006/relationships/hyperlink" Target="https://podminky.urs.cz/item/CS_URS_2023_01/938905311" TargetMode="External"/><Relationship Id="rId49" Type="http://schemas.openxmlformats.org/officeDocument/2006/relationships/hyperlink" Target="https://podminky.urs.cz/item/CS_URS_2023_01/944611811" TargetMode="External"/><Relationship Id="rId57" Type="http://schemas.openxmlformats.org/officeDocument/2006/relationships/hyperlink" Target="https://podminky.urs.cz/item/CS_URS_2023_01/985121122" TargetMode="External"/><Relationship Id="rId10" Type="http://schemas.openxmlformats.org/officeDocument/2006/relationships/hyperlink" Target="https://podminky.urs.cz/item/CS_URS_2023_01/275321511" TargetMode="External"/><Relationship Id="rId31" Type="http://schemas.openxmlformats.org/officeDocument/2006/relationships/hyperlink" Target="https://podminky.urs.cz/item/CS_URS_2023_01/911122211" TargetMode="External"/><Relationship Id="rId44" Type="http://schemas.openxmlformats.org/officeDocument/2006/relationships/hyperlink" Target="https://podminky.urs.cz/item/CS_URS_2023_01/944121122" TargetMode="External"/><Relationship Id="rId52" Type="http://schemas.openxmlformats.org/officeDocument/2006/relationships/hyperlink" Target="https://podminky.urs.cz/item/CS_URS_2023_01/946221831" TargetMode="External"/><Relationship Id="rId60" Type="http://schemas.openxmlformats.org/officeDocument/2006/relationships/hyperlink" Target="https://podminky.urs.cz/item/CS_URS_2023_01/985323112" TargetMode="External"/><Relationship Id="rId65" Type="http://schemas.openxmlformats.org/officeDocument/2006/relationships/hyperlink" Target="https://podminky.urs.cz/item/CS_URS_2023_01/997013811" TargetMode="External"/><Relationship Id="rId73" Type="http://schemas.openxmlformats.org/officeDocument/2006/relationships/hyperlink" Target="https://podminky.urs.cz/item/CS_URS_2023_01/711491172" TargetMode="External"/><Relationship Id="rId78" Type="http://schemas.openxmlformats.org/officeDocument/2006/relationships/hyperlink" Target="https://podminky.urs.cz/item/CS_URS_2023_01/628613611" TargetMode="External"/><Relationship Id="rId81" Type="http://schemas.openxmlformats.org/officeDocument/2006/relationships/hyperlink" Target="https://podminky.urs.cz/item/CS_URS_2023_01/789212123" TargetMode="External"/><Relationship Id="rId86" Type="http://schemas.openxmlformats.org/officeDocument/2006/relationships/hyperlink" Target="https://podminky.urs.cz/item/CS_URS_2023_01/99878110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043194000" TargetMode="External"/><Relationship Id="rId13" Type="http://schemas.openxmlformats.org/officeDocument/2006/relationships/drawing" Target="../drawings/drawing8.xml"/><Relationship Id="rId3" Type="http://schemas.openxmlformats.org/officeDocument/2006/relationships/hyperlink" Target="https://podminky.urs.cz/item/CS_URS_2023_01/012303000" TargetMode="External"/><Relationship Id="rId7" Type="http://schemas.openxmlformats.org/officeDocument/2006/relationships/hyperlink" Target="https://podminky.urs.cz/item/CS_URS_2022_01/043134000" TargetMode="External"/><Relationship Id="rId12" Type="http://schemas.openxmlformats.org/officeDocument/2006/relationships/hyperlink" Target="https://podminky.urs.cz/item/CS_URS_2023_01/079002000" TargetMode="External"/><Relationship Id="rId2" Type="http://schemas.openxmlformats.org/officeDocument/2006/relationships/hyperlink" Target="https://podminky.urs.cz/item/CS_URS_2023_01/012203000" TargetMode="External"/><Relationship Id="rId1" Type="http://schemas.openxmlformats.org/officeDocument/2006/relationships/hyperlink" Target="https://podminky.urs.cz/item/CS_URS_2023_01/012103000" TargetMode="External"/><Relationship Id="rId6" Type="http://schemas.openxmlformats.org/officeDocument/2006/relationships/hyperlink" Target="https://podminky.urs.cz/item/CS_URS_2023_01/032903000" TargetMode="External"/><Relationship Id="rId11" Type="http://schemas.openxmlformats.org/officeDocument/2006/relationships/hyperlink" Target="https://podminky.urs.cz/item/CS_URS_2023_01/074002000" TargetMode="External"/><Relationship Id="rId5" Type="http://schemas.openxmlformats.org/officeDocument/2006/relationships/hyperlink" Target="https://podminky.urs.cz/item/CS_URS_2023_01/013254000" TargetMode="External"/><Relationship Id="rId10" Type="http://schemas.openxmlformats.org/officeDocument/2006/relationships/hyperlink" Target="https://podminky.urs.cz/item/CS_URS_2023_01/062203000" TargetMode="External"/><Relationship Id="rId4" Type="http://schemas.openxmlformats.org/officeDocument/2006/relationships/hyperlink" Target="https://podminky.urs.cz/item/CS_URS_2023_01/013244000" TargetMode="External"/><Relationship Id="rId9" Type="http://schemas.openxmlformats.org/officeDocument/2006/relationships/hyperlink" Target="https://podminky.urs.cz/item/CS_URS_2023_01/062103000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tabSelected="1" topLeftCell="A22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89"/>
      <c r="AS2" s="389"/>
      <c r="AT2" s="389"/>
      <c r="AU2" s="389"/>
      <c r="AV2" s="389"/>
      <c r="AW2" s="389"/>
      <c r="AX2" s="389"/>
      <c r="AY2" s="389"/>
      <c r="AZ2" s="389"/>
      <c r="BA2" s="389"/>
      <c r="BB2" s="389"/>
      <c r="BC2" s="389"/>
      <c r="BD2" s="389"/>
      <c r="BE2" s="389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73" t="s">
        <v>14</v>
      </c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4"/>
      <c r="Y5" s="374"/>
      <c r="Z5" s="374"/>
      <c r="AA5" s="374"/>
      <c r="AB5" s="374"/>
      <c r="AC5" s="374"/>
      <c r="AD5" s="374"/>
      <c r="AE5" s="374"/>
      <c r="AF5" s="374"/>
      <c r="AG5" s="374"/>
      <c r="AH5" s="374"/>
      <c r="AI5" s="374"/>
      <c r="AJ5" s="374"/>
      <c r="AK5" s="374"/>
      <c r="AL5" s="374"/>
      <c r="AM5" s="374"/>
      <c r="AN5" s="374"/>
      <c r="AO5" s="374"/>
      <c r="AP5" s="24"/>
      <c r="AQ5" s="24"/>
      <c r="AR5" s="22"/>
      <c r="BE5" s="370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75" t="s">
        <v>17</v>
      </c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74"/>
      <c r="W6" s="374"/>
      <c r="X6" s="374"/>
      <c r="Y6" s="374"/>
      <c r="Z6" s="374"/>
      <c r="AA6" s="374"/>
      <c r="AB6" s="374"/>
      <c r="AC6" s="374"/>
      <c r="AD6" s="374"/>
      <c r="AE6" s="374"/>
      <c r="AF6" s="374"/>
      <c r="AG6" s="374"/>
      <c r="AH6" s="374"/>
      <c r="AI6" s="374"/>
      <c r="AJ6" s="374"/>
      <c r="AK6" s="374"/>
      <c r="AL6" s="374"/>
      <c r="AM6" s="374"/>
      <c r="AN6" s="374"/>
      <c r="AO6" s="374"/>
      <c r="AP6" s="24"/>
      <c r="AQ6" s="24"/>
      <c r="AR6" s="22"/>
      <c r="BE6" s="371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71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/>
      <c r="AO8" s="24"/>
      <c r="AP8" s="24"/>
      <c r="AQ8" s="24"/>
      <c r="AR8" s="22"/>
      <c r="BE8" s="371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71"/>
      <c r="BS9" s="19" t="s">
        <v>6</v>
      </c>
    </row>
    <row r="10" spans="1:74" s="1" customFormat="1" ht="12" customHeight="1">
      <c r="B10" s="23"/>
      <c r="C10" s="24"/>
      <c r="D10" s="31" t="s">
        <v>24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25</v>
      </c>
      <c r="AL10" s="24"/>
      <c r="AM10" s="24"/>
      <c r="AN10" s="29" t="s">
        <v>26</v>
      </c>
      <c r="AO10" s="24"/>
      <c r="AP10" s="24"/>
      <c r="AQ10" s="24"/>
      <c r="AR10" s="22"/>
      <c r="BE10" s="371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28</v>
      </c>
      <c r="AL11" s="24"/>
      <c r="AM11" s="24"/>
      <c r="AN11" s="29" t="s">
        <v>29</v>
      </c>
      <c r="AO11" s="24"/>
      <c r="AP11" s="24"/>
      <c r="AQ11" s="24"/>
      <c r="AR11" s="22"/>
      <c r="BE11" s="371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71"/>
      <c r="BS12" s="19" t="s">
        <v>6</v>
      </c>
    </row>
    <row r="13" spans="1:74" s="1" customFormat="1" ht="12" customHeight="1">
      <c r="B13" s="23"/>
      <c r="C13" s="24"/>
      <c r="D13" s="31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25</v>
      </c>
      <c r="AL13" s="24"/>
      <c r="AM13" s="24"/>
      <c r="AN13" s="33" t="s">
        <v>31</v>
      </c>
      <c r="AO13" s="24"/>
      <c r="AP13" s="24"/>
      <c r="AQ13" s="24"/>
      <c r="AR13" s="22"/>
      <c r="BE13" s="371"/>
      <c r="BS13" s="19" t="s">
        <v>6</v>
      </c>
    </row>
    <row r="14" spans="1:74">
      <c r="B14" s="23"/>
      <c r="C14" s="24"/>
      <c r="D14" s="24"/>
      <c r="E14" s="376" t="s">
        <v>31</v>
      </c>
      <c r="F14" s="377"/>
      <c r="G14" s="377"/>
      <c r="H14" s="377"/>
      <c r="I14" s="377"/>
      <c r="J14" s="377"/>
      <c r="K14" s="377"/>
      <c r="L14" s="377"/>
      <c r="M14" s="377"/>
      <c r="N14" s="377"/>
      <c r="O14" s="377"/>
      <c r="P14" s="377"/>
      <c r="Q14" s="377"/>
      <c r="R14" s="377"/>
      <c r="S14" s="377"/>
      <c r="T14" s="377"/>
      <c r="U14" s="377"/>
      <c r="V14" s="377"/>
      <c r="W14" s="377"/>
      <c r="X14" s="377"/>
      <c r="Y14" s="377"/>
      <c r="Z14" s="377"/>
      <c r="AA14" s="377"/>
      <c r="AB14" s="377"/>
      <c r="AC14" s="377"/>
      <c r="AD14" s="377"/>
      <c r="AE14" s="377"/>
      <c r="AF14" s="377"/>
      <c r="AG14" s="377"/>
      <c r="AH14" s="377"/>
      <c r="AI14" s="377"/>
      <c r="AJ14" s="377"/>
      <c r="AK14" s="31" t="s">
        <v>28</v>
      </c>
      <c r="AL14" s="24"/>
      <c r="AM14" s="24"/>
      <c r="AN14" s="33" t="s">
        <v>31</v>
      </c>
      <c r="AO14" s="24"/>
      <c r="AP14" s="24"/>
      <c r="AQ14" s="24"/>
      <c r="AR14" s="22"/>
      <c r="BE14" s="371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71"/>
      <c r="BS15" s="19" t="s">
        <v>4</v>
      </c>
    </row>
    <row r="16" spans="1:74" s="1" customFormat="1" ht="12" customHeight="1">
      <c r="B16" s="23"/>
      <c r="C16" s="24"/>
      <c r="D16" s="31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25</v>
      </c>
      <c r="AL16" s="24"/>
      <c r="AM16" s="24"/>
      <c r="AN16" s="29" t="s">
        <v>19</v>
      </c>
      <c r="AO16" s="24"/>
      <c r="AP16" s="24"/>
      <c r="AQ16" s="24"/>
      <c r="AR16" s="22"/>
      <c r="BE16" s="371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71"/>
      <c r="BS17" s="19" t="s">
        <v>34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71"/>
      <c r="BS18" s="19" t="s">
        <v>6</v>
      </c>
    </row>
    <row r="19" spans="1:71" s="1" customFormat="1" ht="12" customHeight="1">
      <c r="B19" s="23"/>
      <c r="C19" s="24"/>
      <c r="D19" s="31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25</v>
      </c>
      <c r="AL19" s="24"/>
      <c r="AM19" s="24"/>
      <c r="AN19" s="29" t="s">
        <v>19</v>
      </c>
      <c r="AO19" s="24"/>
      <c r="AP19" s="24"/>
      <c r="AQ19" s="24"/>
      <c r="AR19" s="22"/>
      <c r="BE19" s="371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71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71"/>
    </row>
    <row r="22" spans="1:71" s="1" customFormat="1" ht="12" customHeight="1">
      <c r="B22" s="23"/>
      <c r="C22" s="24"/>
      <c r="D22" s="31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71"/>
    </row>
    <row r="23" spans="1:71" s="1" customFormat="1" ht="47.25" customHeight="1">
      <c r="B23" s="23"/>
      <c r="C23" s="24"/>
      <c r="D23" s="24"/>
      <c r="E23" s="378" t="s">
        <v>38</v>
      </c>
      <c r="F23" s="378"/>
      <c r="G23" s="378"/>
      <c r="H23" s="378"/>
      <c r="I23" s="378"/>
      <c r="J23" s="378"/>
      <c r="K23" s="378"/>
      <c r="L23" s="378"/>
      <c r="M23" s="378"/>
      <c r="N23" s="378"/>
      <c r="O23" s="378"/>
      <c r="P23" s="378"/>
      <c r="Q23" s="378"/>
      <c r="R23" s="378"/>
      <c r="S23" s="378"/>
      <c r="T23" s="378"/>
      <c r="U23" s="378"/>
      <c r="V23" s="378"/>
      <c r="W23" s="378"/>
      <c r="X23" s="378"/>
      <c r="Y23" s="378"/>
      <c r="Z23" s="378"/>
      <c r="AA23" s="378"/>
      <c r="AB23" s="378"/>
      <c r="AC23" s="378"/>
      <c r="AD23" s="378"/>
      <c r="AE23" s="378"/>
      <c r="AF23" s="378"/>
      <c r="AG23" s="378"/>
      <c r="AH23" s="378"/>
      <c r="AI23" s="378"/>
      <c r="AJ23" s="378"/>
      <c r="AK23" s="378"/>
      <c r="AL23" s="378"/>
      <c r="AM23" s="378"/>
      <c r="AN23" s="378"/>
      <c r="AO23" s="24"/>
      <c r="AP23" s="24"/>
      <c r="AQ23" s="24"/>
      <c r="AR23" s="22"/>
      <c r="BE23" s="371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71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71"/>
    </row>
    <row r="26" spans="1:71" s="2" customFormat="1" ht="25.9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79">
        <f>ROUND(AG54,2)</f>
        <v>0</v>
      </c>
      <c r="AL26" s="380"/>
      <c r="AM26" s="380"/>
      <c r="AN26" s="380"/>
      <c r="AO26" s="380"/>
      <c r="AP26" s="38"/>
      <c r="AQ26" s="38"/>
      <c r="AR26" s="41"/>
      <c r="BE26" s="371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71"/>
    </row>
    <row r="28" spans="1:71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1" t="s">
        <v>40</v>
      </c>
      <c r="M28" s="381"/>
      <c r="N28" s="381"/>
      <c r="O28" s="381"/>
      <c r="P28" s="381"/>
      <c r="Q28" s="38"/>
      <c r="R28" s="38"/>
      <c r="S28" s="38"/>
      <c r="T28" s="38"/>
      <c r="U28" s="38"/>
      <c r="V28" s="38"/>
      <c r="W28" s="381" t="s">
        <v>41</v>
      </c>
      <c r="X28" s="381"/>
      <c r="Y28" s="381"/>
      <c r="Z28" s="381"/>
      <c r="AA28" s="381"/>
      <c r="AB28" s="381"/>
      <c r="AC28" s="381"/>
      <c r="AD28" s="381"/>
      <c r="AE28" s="381"/>
      <c r="AF28" s="38"/>
      <c r="AG28" s="38"/>
      <c r="AH28" s="38"/>
      <c r="AI28" s="38"/>
      <c r="AJ28" s="38"/>
      <c r="AK28" s="381" t="s">
        <v>42</v>
      </c>
      <c r="AL28" s="381"/>
      <c r="AM28" s="381"/>
      <c r="AN28" s="381"/>
      <c r="AO28" s="381"/>
      <c r="AP28" s="38"/>
      <c r="AQ28" s="38"/>
      <c r="AR28" s="41"/>
      <c r="BE28" s="371"/>
    </row>
    <row r="29" spans="1:71" s="3" customFormat="1" ht="14.45" customHeight="1">
      <c r="B29" s="42"/>
      <c r="C29" s="43"/>
      <c r="D29" s="31" t="s">
        <v>43</v>
      </c>
      <c r="E29" s="43"/>
      <c r="F29" s="31" t="s">
        <v>44</v>
      </c>
      <c r="G29" s="43"/>
      <c r="H29" s="43"/>
      <c r="I29" s="43"/>
      <c r="J29" s="43"/>
      <c r="K29" s="43"/>
      <c r="L29" s="384">
        <v>0.21</v>
      </c>
      <c r="M29" s="383"/>
      <c r="N29" s="383"/>
      <c r="O29" s="383"/>
      <c r="P29" s="383"/>
      <c r="Q29" s="43"/>
      <c r="R29" s="43"/>
      <c r="S29" s="43"/>
      <c r="T29" s="43"/>
      <c r="U29" s="43"/>
      <c r="V29" s="43"/>
      <c r="W29" s="382">
        <f>ROUND(AZ54, 2)</f>
        <v>0</v>
      </c>
      <c r="X29" s="383"/>
      <c r="Y29" s="383"/>
      <c r="Z29" s="383"/>
      <c r="AA29" s="383"/>
      <c r="AB29" s="383"/>
      <c r="AC29" s="383"/>
      <c r="AD29" s="383"/>
      <c r="AE29" s="383"/>
      <c r="AF29" s="43"/>
      <c r="AG29" s="43"/>
      <c r="AH29" s="43"/>
      <c r="AI29" s="43"/>
      <c r="AJ29" s="43"/>
      <c r="AK29" s="382">
        <f>ROUND(AV54, 2)</f>
        <v>0</v>
      </c>
      <c r="AL29" s="383"/>
      <c r="AM29" s="383"/>
      <c r="AN29" s="383"/>
      <c r="AO29" s="383"/>
      <c r="AP29" s="43"/>
      <c r="AQ29" s="43"/>
      <c r="AR29" s="44"/>
      <c r="BE29" s="372"/>
    </row>
    <row r="30" spans="1:71" s="3" customFormat="1" ht="14.45" customHeight="1">
      <c r="B30" s="42"/>
      <c r="C30" s="43"/>
      <c r="D30" s="43"/>
      <c r="E30" s="43"/>
      <c r="F30" s="31" t="s">
        <v>45</v>
      </c>
      <c r="G30" s="43"/>
      <c r="H30" s="43"/>
      <c r="I30" s="43"/>
      <c r="J30" s="43"/>
      <c r="K30" s="43"/>
      <c r="L30" s="384">
        <v>0.15</v>
      </c>
      <c r="M30" s="383"/>
      <c r="N30" s="383"/>
      <c r="O30" s="383"/>
      <c r="P30" s="383"/>
      <c r="Q30" s="43"/>
      <c r="R30" s="43"/>
      <c r="S30" s="43"/>
      <c r="T30" s="43"/>
      <c r="U30" s="43"/>
      <c r="V30" s="43"/>
      <c r="W30" s="382">
        <f>ROUND(BA54, 2)</f>
        <v>0</v>
      </c>
      <c r="X30" s="383"/>
      <c r="Y30" s="383"/>
      <c r="Z30" s="383"/>
      <c r="AA30" s="383"/>
      <c r="AB30" s="383"/>
      <c r="AC30" s="383"/>
      <c r="AD30" s="383"/>
      <c r="AE30" s="383"/>
      <c r="AF30" s="43"/>
      <c r="AG30" s="43"/>
      <c r="AH30" s="43"/>
      <c r="AI30" s="43"/>
      <c r="AJ30" s="43"/>
      <c r="AK30" s="382">
        <f>ROUND(AW54, 2)</f>
        <v>0</v>
      </c>
      <c r="AL30" s="383"/>
      <c r="AM30" s="383"/>
      <c r="AN30" s="383"/>
      <c r="AO30" s="383"/>
      <c r="AP30" s="43"/>
      <c r="AQ30" s="43"/>
      <c r="AR30" s="44"/>
      <c r="BE30" s="372"/>
    </row>
    <row r="31" spans="1:71" s="3" customFormat="1" ht="14.45" hidden="1" customHeight="1">
      <c r="B31" s="42"/>
      <c r="C31" s="43"/>
      <c r="D31" s="43"/>
      <c r="E31" s="43"/>
      <c r="F31" s="31" t="s">
        <v>46</v>
      </c>
      <c r="G31" s="43"/>
      <c r="H31" s="43"/>
      <c r="I31" s="43"/>
      <c r="J31" s="43"/>
      <c r="K31" s="43"/>
      <c r="L31" s="384">
        <v>0.21</v>
      </c>
      <c r="M31" s="383"/>
      <c r="N31" s="383"/>
      <c r="O31" s="383"/>
      <c r="P31" s="383"/>
      <c r="Q31" s="43"/>
      <c r="R31" s="43"/>
      <c r="S31" s="43"/>
      <c r="T31" s="43"/>
      <c r="U31" s="43"/>
      <c r="V31" s="43"/>
      <c r="W31" s="382">
        <f>ROUND(BB54, 2)</f>
        <v>0</v>
      </c>
      <c r="X31" s="383"/>
      <c r="Y31" s="383"/>
      <c r="Z31" s="383"/>
      <c r="AA31" s="383"/>
      <c r="AB31" s="383"/>
      <c r="AC31" s="383"/>
      <c r="AD31" s="383"/>
      <c r="AE31" s="383"/>
      <c r="AF31" s="43"/>
      <c r="AG31" s="43"/>
      <c r="AH31" s="43"/>
      <c r="AI31" s="43"/>
      <c r="AJ31" s="43"/>
      <c r="AK31" s="382">
        <v>0</v>
      </c>
      <c r="AL31" s="383"/>
      <c r="AM31" s="383"/>
      <c r="AN31" s="383"/>
      <c r="AO31" s="383"/>
      <c r="AP31" s="43"/>
      <c r="AQ31" s="43"/>
      <c r="AR31" s="44"/>
      <c r="BE31" s="372"/>
    </row>
    <row r="32" spans="1:71" s="3" customFormat="1" ht="14.45" hidden="1" customHeight="1">
      <c r="B32" s="42"/>
      <c r="C32" s="43"/>
      <c r="D32" s="43"/>
      <c r="E32" s="43"/>
      <c r="F32" s="31" t="s">
        <v>47</v>
      </c>
      <c r="G32" s="43"/>
      <c r="H32" s="43"/>
      <c r="I32" s="43"/>
      <c r="J32" s="43"/>
      <c r="K32" s="43"/>
      <c r="L32" s="384">
        <v>0.15</v>
      </c>
      <c r="M32" s="383"/>
      <c r="N32" s="383"/>
      <c r="O32" s="383"/>
      <c r="P32" s="383"/>
      <c r="Q32" s="43"/>
      <c r="R32" s="43"/>
      <c r="S32" s="43"/>
      <c r="T32" s="43"/>
      <c r="U32" s="43"/>
      <c r="V32" s="43"/>
      <c r="W32" s="382">
        <f>ROUND(BC54, 2)</f>
        <v>0</v>
      </c>
      <c r="X32" s="383"/>
      <c r="Y32" s="383"/>
      <c r="Z32" s="383"/>
      <c r="AA32" s="383"/>
      <c r="AB32" s="383"/>
      <c r="AC32" s="383"/>
      <c r="AD32" s="383"/>
      <c r="AE32" s="383"/>
      <c r="AF32" s="43"/>
      <c r="AG32" s="43"/>
      <c r="AH32" s="43"/>
      <c r="AI32" s="43"/>
      <c r="AJ32" s="43"/>
      <c r="AK32" s="382">
        <v>0</v>
      </c>
      <c r="AL32" s="383"/>
      <c r="AM32" s="383"/>
      <c r="AN32" s="383"/>
      <c r="AO32" s="383"/>
      <c r="AP32" s="43"/>
      <c r="AQ32" s="43"/>
      <c r="AR32" s="44"/>
      <c r="BE32" s="372"/>
    </row>
    <row r="33" spans="1:57" s="3" customFormat="1" ht="14.45" hidden="1" customHeight="1">
      <c r="B33" s="42"/>
      <c r="C33" s="43"/>
      <c r="D33" s="43"/>
      <c r="E33" s="43"/>
      <c r="F33" s="31" t="s">
        <v>48</v>
      </c>
      <c r="G33" s="43"/>
      <c r="H33" s="43"/>
      <c r="I33" s="43"/>
      <c r="J33" s="43"/>
      <c r="K33" s="43"/>
      <c r="L33" s="384">
        <v>0</v>
      </c>
      <c r="M33" s="383"/>
      <c r="N33" s="383"/>
      <c r="O33" s="383"/>
      <c r="P33" s="383"/>
      <c r="Q33" s="43"/>
      <c r="R33" s="43"/>
      <c r="S33" s="43"/>
      <c r="T33" s="43"/>
      <c r="U33" s="43"/>
      <c r="V33" s="43"/>
      <c r="W33" s="382">
        <f>ROUND(BD54, 2)</f>
        <v>0</v>
      </c>
      <c r="X33" s="383"/>
      <c r="Y33" s="383"/>
      <c r="Z33" s="383"/>
      <c r="AA33" s="383"/>
      <c r="AB33" s="383"/>
      <c r="AC33" s="383"/>
      <c r="AD33" s="383"/>
      <c r="AE33" s="383"/>
      <c r="AF33" s="43"/>
      <c r="AG33" s="43"/>
      <c r="AH33" s="43"/>
      <c r="AI33" s="43"/>
      <c r="AJ33" s="43"/>
      <c r="AK33" s="382">
        <v>0</v>
      </c>
      <c r="AL33" s="383"/>
      <c r="AM33" s="383"/>
      <c r="AN33" s="383"/>
      <c r="AO33" s="383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49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50</v>
      </c>
      <c r="U35" s="47"/>
      <c r="V35" s="47"/>
      <c r="W35" s="47"/>
      <c r="X35" s="388" t="s">
        <v>51</v>
      </c>
      <c r="Y35" s="386"/>
      <c r="Z35" s="386"/>
      <c r="AA35" s="386"/>
      <c r="AB35" s="386"/>
      <c r="AC35" s="47"/>
      <c r="AD35" s="47"/>
      <c r="AE35" s="47"/>
      <c r="AF35" s="47"/>
      <c r="AG35" s="47"/>
      <c r="AH35" s="47"/>
      <c r="AI35" s="47"/>
      <c r="AJ35" s="47"/>
      <c r="AK35" s="385">
        <f>SUM(AK26:AK33)</f>
        <v>0</v>
      </c>
      <c r="AL35" s="386"/>
      <c r="AM35" s="386"/>
      <c r="AN35" s="386"/>
      <c r="AO35" s="387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635220002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46" t="str">
        <f>K6</f>
        <v>Oprava mostů na trati Hrubá Voda – Domašov</v>
      </c>
      <c r="M45" s="347"/>
      <c r="N45" s="347"/>
      <c r="O45" s="347"/>
      <c r="P45" s="347"/>
      <c r="Q45" s="347"/>
      <c r="R45" s="347"/>
      <c r="S45" s="347"/>
      <c r="T45" s="347"/>
      <c r="U45" s="347"/>
      <c r="V45" s="347"/>
      <c r="W45" s="347"/>
      <c r="X45" s="347"/>
      <c r="Y45" s="347"/>
      <c r="Z45" s="347"/>
      <c r="AA45" s="347"/>
      <c r="AB45" s="347"/>
      <c r="AC45" s="347"/>
      <c r="AD45" s="347"/>
      <c r="AE45" s="347"/>
      <c r="AF45" s="347"/>
      <c r="AG45" s="347"/>
      <c r="AH45" s="347"/>
      <c r="AI45" s="347"/>
      <c r="AJ45" s="347"/>
      <c r="AK45" s="347"/>
      <c r="AL45" s="347"/>
      <c r="AM45" s="347"/>
      <c r="AN45" s="347"/>
      <c r="AO45" s="347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Hlubočky/Domašov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48" t="str">
        <f>IF(AN8= "","",AN8)</f>
        <v/>
      </c>
      <c r="AN47" s="348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25.7" customHeight="1">
      <c r="A49" s="36"/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Správa železnic, státní organizace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355" t="str">
        <f>IF(E17="","",E17)</f>
        <v>MORAVIA CONSULT Olomouc a.s.</v>
      </c>
      <c r="AN49" s="356"/>
      <c r="AO49" s="356"/>
      <c r="AP49" s="356"/>
      <c r="AQ49" s="38"/>
      <c r="AR49" s="41"/>
      <c r="AS49" s="349" t="s">
        <v>53</v>
      </c>
      <c r="AT49" s="350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35</v>
      </c>
      <c r="AJ50" s="38"/>
      <c r="AK50" s="38"/>
      <c r="AL50" s="38"/>
      <c r="AM50" s="355" t="str">
        <f>IF(E20="","",E20)</f>
        <v>Ing. et Ing. Ondřej Suk</v>
      </c>
      <c r="AN50" s="356"/>
      <c r="AO50" s="356"/>
      <c r="AP50" s="356"/>
      <c r="AQ50" s="38"/>
      <c r="AR50" s="41"/>
      <c r="AS50" s="351"/>
      <c r="AT50" s="352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53"/>
      <c r="AT51" s="354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57" t="s">
        <v>54</v>
      </c>
      <c r="D52" s="358"/>
      <c r="E52" s="358"/>
      <c r="F52" s="358"/>
      <c r="G52" s="358"/>
      <c r="H52" s="68"/>
      <c r="I52" s="360" t="s">
        <v>55</v>
      </c>
      <c r="J52" s="358"/>
      <c r="K52" s="358"/>
      <c r="L52" s="358"/>
      <c r="M52" s="358"/>
      <c r="N52" s="358"/>
      <c r="O52" s="358"/>
      <c r="P52" s="358"/>
      <c r="Q52" s="358"/>
      <c r="R52" s="358"/>
      <c r="S52" s="358"/>
      <c r="T52" s="358"/>
      <c r="U52" s="358"/>
      <c r="V52" s="358"/>
      <c r="W52" s="358"/>
      <c r="X52" s="358"/>
      <c r="Y52" s="358"/>
      <c r="Z52" s="358"/>
      <c r="AA52" s="358"/>
      <c r="AB52" s="358"/>
      <c r="AC52" s="358"/>
      <c r="AD52" s="358"/>
      <c r="AE52" s="358"/>
      <c r="AF52" s="358"/>
      <c r="AG52" s="359" t="s">
        <v>56</v>
      </c>
      <c r="AH52" s="358"/>
      <c r="AI52" s="358"/>
      <c r="AJ52" s="358"/>
      <c r="AK52" s="358"/>
      <c r="AL52" s="358"/>
      <c r="AM52" s="358"/>
      <c r="AN52" s="360" t="s">
        <v>57</v>
      </c>
      <c r="AO52" s="358"/>
      <c r="AP52" s="358"/>
      <c r="AQ52" s="69" t="s">
        <v>58</v>
      </c>
      <c r="AR52" s="41"/>
      <c r="AS52" s="70" t="s">
        <v>59</v>
      </c>
      <c r="AT52" s="71" t="s">
        <v>60</v>
      </c>
      <c r="AU52" s="71" t="s">
        <v>61</v>
      </c>
      <c r="AV52" s="71" t="s">
        <v>62</v>
      </c>
      <c r="AW52" s="71" t="s">
        <v>63</v>
      </c>
      <c r="AX52" s="71" t="s">
        <v>64</v>
      </c>
      <c r="AY52" s="71" t="s">
        <v>65</v>
      </c>
      <c r="AZ52" s="71" t="s">
        <v>66</v>
      </c>
      <c r="BA52" s="71" t="s">
        <v>67</v>
      </c>
      <c r="BB52" s="71" t="s">
        <v>68</v>
      </c>
      <c r="BC52" s="71" t="s">
        <v>69</v>
      </c>
      <c r="BD52" s="72" t="s">
        <v>70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71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8">
        <f>ROUND(AG55+AG60,2)</f>
        <v>0</v>
      </c>
      <c r="AH54" s="368"/>
      <c r="AI54" s="368"/>
      <c r="AJ54" s="368"/>
      <c r="AK54" s="368"/>
      <c r="AL54" s="368"/>
      <c r="AM54" s="368"/>
      <c r="AN54" s="369">
        <f t="shared" ref="AN54:AN63" si="0">SUM(AG54,AT54)</f>
        <v>0</v>
      </c>
      <c r="AO54" s="369"/>
      <c r="AP54" s="369"/>
      <c r="AQ54" s="80" t="s">
        <v>19</v>
      </c>
      <c r="AR54" s="81"/>
      <c r="AS54" s="82">
        <f>ROUND(AS55+AS60,2)</f>
        <v>0</v>
      </c>
      <c r="AT54" s="83">
        <f t="shared" ref="AT54:AT63" si="1">ROUND(SUM(AV54:AW54),2)</f>
        <v>0</v>
      </c>
      <c r="AU54" s="84">
        <f>ROUND(AU55+AU60,5)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ROUND(AZ55+AZ60,2)</f>
        <v>0</v>
      </c>
      <c r="BA54" s="83">
        <f>ROUND(BA55+BA60,2)</f>
        <v>0</v>
      </c>
      <c r="BB54" s="83">
        <f>ROUND(BB55+BB60,2)</f>
        <v>0</v>
      </c>
      <c r="BC54" s="83">
        <f>ROUND(BC55+BC60,2)</f>
        <v>0</v>
      </c>
      <c r="BD54" s="85">
        <f>ROUND(BD55+BD60,2)</f>
        <v>0</v>
      </c>
      <c r="BS54" s="86" t="s">
        <v>72</v>
      </c>
      <c r="BT54" s="86" t="s">
        <v>73</v>
      </c>
      <c r="BU54" s="87" t="s">
        <v>74</v>
      </c>
      <c r="BV54" s="86" t="s">
        <v>75</v>
      </c>
      <c r="BW54" s="86" t="s">
        <v>5</v>
      </c>
      <c r="BX54" s="86" t="s">
        <v>76</v>
      </c>
      <c r="CL54" s="86" t="s">
        <v>19</v>
      </c>
    </row>
    <row r="55" spans="1:91" s="7" customFormat="1" ht="16.5" customHeight="1">
      <c r="B55" s="88"/>
      <c r="C55" s="89"/>
      <c r="D55" s="364" t="s">
        <v>77</v>
      </c>
      <c r="E55" s="364"/>
      <c r="F55" s="364"/>
      <c r="G55" s="364"/>
      <c r="H55" s="364"/>
      <c r="I55" s="90"/>
      <c r="J55" s="364" t="s">
        <v>78</v>
      </c>
      <c r="K55" s="364"/>
      <c r="L55" s="364"/>
      <c r="M55" s="364"/>
      <c r="N55" s="364"/>
      <c r="O55" s="364"/>
      <c r="P55" s="364"/>
      <c r="Q55" s="364"/>
      <c r="R55" s="364"/>
      <c r="S55" s="364"/>
      <c r="T55" s="364"/>
      <c r="U55" s="364"/>
      <c r="V55" s="364"/>
      <c r="W55" s="364"/>
      <c r="X55" s="364"/>
      <c r="Y55" s="364"/>
      <c r="Z55" s="364"/>
      <c r="AA55" s="364"/>
      <c r="AB55" s="364"/>
      <c r="AC55" s="364"/>
      <c r="AD55" s="364"/>
      <c r="AE55" s="364"/>
      <c r="AF55" s="364"/>
      <c r="AG55" s="361">
        <f>ROUND(SUM(AG56:AG59),2)</f>
        <v>0</v>
      </c>
      <c r="AH55" s="362"/>
      <c r="AI55" s="362"/>
      <c r="AJ55" s="362"/>
      <c r="AK55" s="362"/>
      <c r="AL55" s="362"/>
      <c r="AM55" s="362"/>
      <c r="AN55" s="363">
        <f t="shared" si="0"/>
        <v>0</v>
      </c>
      <c r="AO55" s="362"/>
      <c r="AP55" s="362"/>
      <c r="AQ55" s="91" t="s">
        <v>79</v>
      </c>
      <c r="AR55" s="92"/>
      <c r="AS55" s="93">
        <f>ROUND(SUM(AS56:AS59),2)</f>
        <v>0</v>
      </c>
      <c r="AT55" s="94">
        <f t="shared" si="1"/>
        <v>0</v>
      </c>
      <c r="AU55" s="95">
        <f>ROUND(SUM(AU56:AU59),5)</f>
        <v>0</v>
      </c>
      <c r="AV55" s="94">
        <f>ROUND(AZ55*L29,2)</f>
        <v>0</v>
      </c>
      <c r="AW55" s="94">
        <f>ROUND(BA55*L30,2)</f>
        <v>0</v>
      </c>
      <c r="AX55" s="94">
        <f>ROUND(BB55*L29,2)</f>
        <v>0</v>
      </c>
      <c r="AY55" s="94">
        <f>ROUND(BC55*L30,2)</f>
        <v>0</v>
      </c>
      <c r="AZ55" s="94">
        <f>ROUND(SUM(AZ56:AZ59),2)</f>
        <v>0</v>
      </c>
      <c r="BA55" s="94">
        <f>ROUND(SUM(BA56:BA59),2)</f>
        <v>0</v>
      </c>
      <c r="BB55" s="94">
        <f>ROUND(SUM(BB56:BB59),2)</f>
        <v>0</v>
      </c>
      <c r="BC55" s="94">
        <f>ROUND(SUM(BC56:BC59),2)</f>
        <v>0</v>
      </c>
      <c r="BD55" s="96">
        <f>ROUND(SUM(BD56:BD59),2)</f>
        <v>0</v>
      </c>
      <c r="BS55" s="97" t="s">
        <v>72</v>
      </c>
      <c r="BT55" s="97" t="s">
        <v>80</v>
      </c>
      <c r="BU55" s="97" t="s">
        <v>74</v>
      </c>
      <c r="BV55" s="97" t="s">
        <v>75</v>
      </c>
      <c r="BW55" s="97" t="s">
        <v>81</v>
      </c>
      <c r="BX55" s="97" t="s">
        <v>5</v>
      </c>
      <c r="CL55" s="97" t="s">
        <v>19</v>
      </c>
      <c r="CM55" s="97" t="s">
        <v>82</v>
      </c>
    </row>
    <row r="56" spans="1:91" s="4" customFormat="1" ht="16.5" customHeight="1">
      <c r="A56" s="98" t="s">
        <v>83</v>
      </c>
      <c r="B56" s="53"/>
      <c r="C56" s="99"/>
      <c r="D56" s="99"/>
      <c r="E56" s="367" t="s">
        <v>84</v>
      </c>
      <c r="F56" s="367"/>
      <c r="G56" s="367"/>
      <c r="H56" s="367"/>
      <c r="I56" s="367"/>
      <c r="J56" s="99"/>
      <c r="K56" s="367" t="s">
        <v>85</v>
      </c>
      <c r="L56" s="367"/>
      <c r="M56" s="367"/>
      <c r="N56" s="367"/>
      <c r="O56" s="367"/>
      <c r="P56" s="367"/>
      <c r="Q56" s="367"/>
      <c r="R56" s="367"/>
      <c r="S56" s="367"/>
      <c r="T56" s="367"/>
      <c r="U56" s="367"/>
      <c r="V56" s="367"/>
      <c r="W56" s="367"/>
      <c r="X56" s="367"/>
      <c r="Y56" s="367"/>
      <c r="Z56" s="367"/>
      <c r="AA56" s="367"/>
      <c r="AB56" s="367"/>
      <c r="AC56" s="367"/>
      <c r="AD56" s="367"/>
      <c r="AE56" s="367"/>
      <c r="AF56" s="367"/>
      <c r="AG56" s="365">
        <f>'SO 01.1 - Most v km 20,90...'!J32</f>
        <v>0</v>
      </c>
      <c r="AH56" s="366"/>
      <c r="AI56" s="366"/>
      <c r="AJ56" s="366"/>
      <c r="AK56" s="366"/>
      <c r="AL56" s="366"/>
      <c r="AM56" s="366"/>
      <c r="AN56" s="365">
        <f t="shared" si="0"/>
        <v>0</v>
      </c>
      <c r="AO56" s="366"/>
      <c r="AP56" s="366"/>
      <c r="AQ56" s="100" t="s">
        <v>86</v>
      </c>
      <c r="AR56" s="55"/>
      <c r="AS56" s="101">
        <v>0</v>
      </c>
      <c r="AT56" s="102">
        <f t="shared" si="1"/>
        <v>0</v>
      </c>
      <c r="AU56" s="103">
        <f>'SO 01.1 - Most v km 20,90...'!P100</f>
        <v>0</v>
      </c>
      <c r="AV56" s="102">
        <f>'SO 01.1 - Most v km 20,90...'!J35</f>
        <v>0</v>
      </c>
      <c r="AW56" s="102">
        <f>'SO 01.1 - Most v km 20,90...'!J36</f>
        <v>0</v>
      </c>
      <c r="AX56" s="102">
        <f>'SO 01.1 - Most v km 20,90...'!J37</f>
        <v>0</v>
      </c>
      <c r="AY56" s="102">
        <f>'SO 01.1 - Most v km 20,90...'!J38</f>
        <v>0</v>
      </c>
      <c r="AZ56" s="102">
        <f>'SO 01.1 - Most v km 20,90...'!F35</f>
        <v>0</v>
      </c>
      <c r="BA56" s="102">
        <f>'SO 01.1 - Most v km 20,90...'!F36</f>
        <v>0</v>
      </c>
      <c r="BB56" s="102">
        <f>'SO 01.1 - Most v km 20,90...'!F37</f>
        <v>0</v>
      </c>
      <c r="BC56" s="102">
        <f>'SO 01.1 - Most v km 20,90...'!F38</f>
        <v>0</v>
      </c>
      <c r="BD56" s="104">
        <f>'SO 01.1 - Most v km 20,90...'!F39</f>
        <v>0</v>
      </c>
      <c r="BT56" s="105" t="s">
        <v>82</v>
      </c>
      <c r="BV56" s="105" t="s">
        <v>75</v>
      </c>
      <c r="BW56" s="105" t="s">
        <v>87</v>
      </c>
      <c r="BX56" s="105" t="s">
        <v>81</v>
      </c>
      <c r="CL56" s="105" t="s">
        <v>19</v>
      </c>
    </row>
    <row r="57" spans="1:91" s="4" customFormat="1" ht="16.5" customHeight="1">
      <c r="A57" s="98" t="s">
        <v>83</v>
      </c>
      <c r="B57" s="53"/>
      <c r="C57" s="99"/>
      <c r="D57" s="99"/>
      <c r="E57" s="367" t="s">
        <v>88</v>
      </c>
      <c r="F57" s="367"/>
      <c r="G57" s="367"/>
      <c r="H57" s="367"/>
      <c r="I57" s="367"/>
      <c r="J57" s="99"/>
      <c r="K57" s="367" t="s">
        <v>89</v>
      </c>
      <c r="L57" s="367"/>
      <c r="M57" s="367"/>
      <c r="N57" s="367"/>
      <c r="O57" s="367"/>
      <c r="P57" s="367"/>
      <c r="Q57" s="367"/>
      <c r="R57" s="367"/>
      <c r="S57" s="367"/>
      <c r="T57" s="367"/>
      <c r="U57" s="367"/>
      <c r="V57" s="367"/>
      <c r="W57" s="367"/>
      <c r="X57" s="367"/>
      <c r="Y57" s="367"/>
      <c r="Z57" s="367"/>
      <c r="AA57" s="367"/>
      <c r="AB57" s="367"/>
      <c r="AC57" s="367"/>
      <c r="AD57" s="367"/>
      <c r="AE57" s="367"/>
      <c r="AF57" s="367"/>
      <c r="AG57" s="365">
        <f>'SO 01.2 - Most v km 20,90...'!J32</f>
        <v>0</v>
      </c>
      <c r="AH57" s="366"/>
      <c r="AI57" s="366"/>
      <c r="AJ57" s="366"/>
      <c r="AK57" s="366"/>
      <c r="AL57" s="366"/>
      <c r="AM57" s="366"/>
      <c r="AN57" s="365">
        <f t="shared" si="0"/>
        <v>0</v>
      </c>
      <c r="AO57" s="366"/>
      <c r="AP57" s="366"/>
      <c r="AQ57" s="100" t="s">
        <v>86</v>
      </c>
      <c r="AR57" s="55"/>
      <c r="AS57" s="101">
        <v>0</v>
      </c>
      <c r="AT57" s="102">
        <f t="shared" si="1"/>
        <v>0</v>
      </c>
      <c r="AU57" s="103">
        <f>'SO 01.2 - Most v km 20,90...'!P91</f>
        <v>0</v>
      </c>
      <c r="AV57" s="102">
        <f>'SO 01.2 - Most v km 20,90...'!J35</f>
        <v>0</v>
      </c>
      <c r="AW57" s="102">
        <f>'SO 01.2 - Most v km 20,90...'!J36</f>
        <v>0</v>
      </c>
      <c r="AX57" s="102">
        <f>'SO 01.2 - Most v km 20,90...'!J37</f>
        <v>0</v>
      </c>
      <c r="AY57" s="102">
        <f>'SO 01.2 - Most v km 20,90...'!J38</f>
        <v>0</v>
      </c>
      <c r="AZ57" s="102">
        <f>'SO 01.2 - Most v km 20,90...'!F35</f>
        <v>0</v>
      </c>
      <c r="BA57" s="102">
        <f>'SO 01.2 - Most v km 20,90...'!F36</f>
        <v>0</v>
      </c>
      <c r="BB57" s="102">
        <f>'SO 01.2 - Most v km 20,90...'!F37</f>
        <v>0</v>
      </c>
      <c r="BC57" s="102">
        <f>'SO 01.2 - Most v km 20,90...'!F38</f>
        <v>0</v>
      </c>
      <c r="BD57" s="104">
        <f>'SO 01.2 - Most v km 20,90...'!F39</f>
        <v>0</v>
      </c>
      <c r="BT57" s="105" t="s">
        <v>82</v>
      </c>
      <c r="BV57" s="105" t="s">
        <v>75</v>
      </c>
      <c r="BW57" s="105" t="s">
        <v>90</v>
      </c>
      <c r="BX57" s="105" t="s">
        <v>81</v>
      </c>
      <c r="CL57" s="105" t="s">
        <v>19</v>
      </c>
    </row>
    <row r="58" spans="1:91" s="4" customFormat="1" ht="16.5" customHeight="1">
      <c r="A58" s="98" t="s">
        <v>83</v>
      </c>
      <c r="B58" s="53"/>
      <c r="C58" s="99"/>
      <c r="D58" s="99"/>
      <c r="E58" s="367" t="s">
        <v>91</v>
      </c>
      <c r="F58" s="367"/>
      <c r="G58" s="367"/>
      <c r="H58" s="367"/>
      <c r="I58" s="367"/>
      <c r="J58" s="99"/>
      <c r="K58" s="367" t="s">
        <v>92</v>
      </c>
      <c r="L58" s="367"/>
      <c r="M58" s="367"/>
      <c r="N58" s="367"/>
      <c r="O58" s="367"/>
      <c r="P58" s="367"/>
      <c r="Q58" s="367"/>
      <c r="R58" s="367"/>
      <c r="S58" s="367"/>
      <c r="T58" s="367"/>
      <c r="U58" s="367"/>
      <c r="V58" s="367"/>
      <c r="W58" s="367"/>
      <c r="X58" s="367"/>
      <c r="Y58" s="367"/>
      <c r="Z58" s="367"/>
      <c r="AA58" s="367"/>
      <c r="AB58" s="367"/>
      <c r="AC58" s="367"/>
      <c r="AD58" s="367"/>
      <c r="AE58" s="367"/>
      <c r="AF58" s="367"/>
      <c r="AG58" s="365">
        <f>'SO 01.3 - Most v km 20,90...'!J32</f>
        <v>0</v>
      </c>
      <c r="AH58" s="366"/>
      <c r="AI58" s="366"/>
      <c r="AJ58" s="366"/>
      <c r="AK58" s="366"/>
      <c r="AL58" s="366"/>
      <c r="AM58" s="366"/>
      <c r="AN58" s="365">
        <f t="shared" si="0"/>
        <v>0</v>
      </c>
      <c r="AO58" s="366"/>
      <c r="AP58" s="366"/>
      <c r="AQ58" s="100" t="s">
        <v>86</v>
      </c>
      <c r="AR58" s="55"/>
      <c r="AS58" s="101">
        <v>0</v>
      </c>
      <c r="AT58" s="102">
        <f t="shared" si="1"/>
        <v>0</v>
      </c>
      <c r="AU58" s="103">
        <f>'SO 01.3 - Most v km 20,90...'!P91</f>
        <v>0</v>
      </c>
      <c r="AV58" s="102">
        <f>'SO 01.3 - Most v km 20,90...'!J35</f>
        <v>0</v>
      </c>
      <c r="AW58" s="102">
        <f>'SO 01.3 - Most v km 20,90...'!J36</f>
        <v>0</v>
      </c>
      <c r="AX58" s="102">
        <f>'SO 01.3 - Most v km 20,90...'!J37</f>
        <v>0</v>
      </c>
      <c r="AY58" s="102">
        <f>'SO 01.3 - Most v km 20,90...'!J38</f>
        <v>0</v>
      </c>
      <c r="AZ58" s="102">
        <f>'SO 01.3 - Most v km 20,90...'!F35</f>
        <v>0</v>
      </c>
      <c r="BA58" s="102">
        <f>'SO 01.3 - Most v km 20,90...'!F36</f>
        <v>0</v>
      </c>
      <c r="BB58" s="102">
        <f>'SO 01.3 - Most v km 20,90...'!F37</f>
        <v>0</v>
      </c>
      <c r="BC58" s="102">
        <f>'SO 01.3 - Most v km 20,90...'!F38</f>
        <v>0</v>
      </c>
      <c r="BD58" s="104">
        <f>'SO 01.3 - Most v km 20,90...'!F39</f>
        <v>0</v>
      </c>
      <c r="BT58" s="105" t="s">
        <v>82</v>
      </c>
      <c r="BV58" s="105" t="s">
        <v>75</v>
      </c>
      <c r="BW58" s="105" t="s">
        <v>93</v>
      </c>
      <c r="BX58" s="105" t="s">
        <v>81</v>
      </c>
      <c r="CL58" s="105" t="s">
        <v>19</v>
      </c>
    </row>
    <row r="59" spans="1:91" s="4" customFormat="1" ht="23.25" customHeight="1">
      <c r="A59" s="98" t="s">
        <v>83</v>
      </c>
      <c r="B59" s="53"/>
      <c r="C59" s="99"/>
      <c r="D59" s="99"/>
      <c r="E59" s="367" t="s">
        <v>94</v>
      </c>
      <c r="F59" s="367"/>
      <c r="G59" s="367"/>
      <c r="H59" s="367"/>
      <c r="I59" s="367"/>
      <c r="J59" s="99"/>
      <c r="K59" s="367" t="s">
        <v>95</v>
      </c>
      <c r="L59" s="367"/>
      <c r="M59" s="367"/>
      <c r="N59" s="367"/>
      <c r="O59" s="367"/>
      <c r="P59" s="367"/>
      <c r="Q59" s="367"/>
      <c r="R59" s="367"/>
      <c r="S59" s="367"/>
      <c r="T59" s="367"/>
      <c r="U59" s="367"/>
      <c r="V59" s="367"/>
      <c r="W59" s="367"/>
      <c r="X59" s="367"/>
      <c r="Y59" s="367"/>
      <c r="Z59" s="367"/>
      <c r="AA59" s="367"/>
      <c r="AB59" s="367"/>
      <c r="AC59" s="367"/>
      <c r="AD59" s="367"/>
      <c r="AE59" s="367"/>
      <c r="AF59" s="367"/>
      <c r="AG59" s="365">
        <f>'VRN - Most v km 20,907 - ...'!J32</f>
        <v>0</v>
      </c>
      <c r="AH59" s="366"/>
      <c r="AI59" s="366"/>
      <c r="AJ59" s="366"/>
      <c r="AK59" s="366"/>
      <c r="AL59" s="366"/>
      <c r="AM59" s="366"/>
      <c r="AN59" s="365">
        <f t="shared" si="0"/>
        <v>0</v>
      </c>
      <c r="AO59" s="366"/>
      <c r="AP59" s="366"/>
      <c r="AQ59" s="100" t="s">
        <v>86</v>
      </c>
      <c r="AR59" s="55"/>
      <c r="AS59" s="101">
        <v>0</v>
      </c>
      <c r="AT59" s="102">
        <f t="shared" si="1"/>
        <v>0</v>
      </c>
      <c r="AU59" s="103">
        <f>'VRN - Most v km 20,907 - ...'!P93</f>
        <v>0</v>
      </c>
      <c r="AV59" s="102">
        <f>'VRN - Most v km 20,907 - ...'!J35</f>
        <v>0</v>
      </c>
      <c r="AW59" s="102">
        <f>'VRN - Most v km 20,907 - ...'!J36</f>
        <v>0</v>
      </c>
      <c r="AX59" s="102">
        <f>'VRN - Most v km 20,907 - ...'!J37</f>
        <v>0</v>
      </c>
      <c r="AY59" s="102">
        <f>'VRN - Most v km 20,907 - ...'!J38</f>
        <v>0</v>
      </c>
      <c r="AZ59" s="102">
        <f>'VRN - Most v km 20,907 - ...'!F35</f>
        <v>0</v>
      </c>
      <c r="BA59" s="102">
        <f>'VRN - Most v km 20,907 - ...'!F36</f>
        <v>0</v>
      </c>
      <c r="BB59" s="102">
        <f>'VRN - Most v km 20,907 - ...'!F37</f>
        <v>0</v>
      </c>
      <c r="BC59" s="102">
        <f>'VRN - Most v km 20,907 - ...'!F38</f>
        <v>0</v>
      </c>
      <c r="BD59" s="104">
        <f>'VRN - Most v km 20,907 - ...'!F39</f>
        <v>0</v>
      </c>
      <c r="BT59" s="105" t="s">
        <v>82</v>
      </c>
      <c r="BV59" s="105" t="s">
        <v>75</v>
      </c>
      <c r="BW59" s="105" t="s">
        <v>96</v>
      </c>
      <c r="BX59" s="105" t="s">
        <v>81</v>
      </c>
      <c r="CL59" s="105" t="s">
        <v>19</v>
      </c>
    </row>
    <row r="60" spans="1:91" s="7" customFormat="1" ht="16.5" customHeight="1">
      <c r="B60" s="88"/>
      <c r="C60" s="89"/>
      <c r="D60" s="364" t="s">
        <v>97</v>
      </c>
      <c r="E60" s="364"/>
      <c r="F60" s="364"/>
      <c r="G60" s="364"/>
      <c r="H60" s="364"/>
      <c r="I60" s="90"/>
      <c r="J60" s="364" t="s">
        <v>98</v>
      </c>
      <c r="K60" s="364"/>
      <c r="L60" s="364"/>
      <c r="M60" s="364"/>
      <c r="N60" s="364"/>
      <c r="O60" s="364"/>
      <c r="P60" s="364"/>
      <c r="Q60" s="364"/>
      <c r="R60" s="364"/>
      <c r="S60" s="364"/>
      <c r="T60" s="364"/>
      <c r="U60" s="364"/>
      <c r="V60" s="364"/>
      <c r="W60" s="364"/>
      <c r="X60" s="364"/>
      <c r="Y60" s="364"/>
      <c r="Z60" s="364"/>
      <c r="AA60" s="364"/>
      <c r="AB60" s="364"/>
      <c r="AC60" s="364"/>
      <c r="AD60" s="364"/>
      <c r="AE60" s="364"/>
      <c r="AF60" s="364"/>
      <c r="AG60" s="361">
        <f>ROUND(SUM(AG61:AG63),2)</f>
        <v>0</v>
      </c>
      <c r="AH60" s="362"/>
      <c r="AI60" s="362"/>
      <c r="AJ60" s="362"/>
      <c r="AK60" s="362"/>
      <c r="AL60" s="362"/>
      <c r="AM60" s="362"/>
      <c r="AN60" s="363">
        <f t="shared" si="0"/>
        <v>0</v>
      </c>
      <c r="AO60" s="362"/>
      <c r="AP60" s="362"/>
      <c r="AQ60" s="91" t="s">
        <v>79</v>
      </c>
      <c r="AR60" s="92"/>
      <c r="AS60" s="93">
        <f>ROUND(SUM(AS61:AS63),2)</f>
        <v>0</v>
      </c>
      <c r="AT60" s="94">
        <f t="shared" si="1"/>
        <v>0</v>
      </c>
      <c r="AU60" s="95">
        <f>ROUND(SUM(AU61:AU63),5)</f>
        <v>0</v>
      </c>
      <c r="AV60" s="94">
        <f>ROUND(AZ60*L29,2)</f>
        <v>0</v>
      </c>
      <c r="AW60" s="94">
        <f>ROUND(BA60*L30,2)</f>
        <v>0</v>
      </c>
      <c r="AX60" s="94">
        <f>ROUND(BB60*L29,2)</f>
        <v>0</v>
      </c>
      <c r="AY60" s="94">
        <f>ROUND(BC60*L30,2)</f>
        <v>0</v>
      </c>
      <c r="AZ60" s="94">
        <f>ROUND(SUM(AZ61:AZ63),2)</f>
        <v>0</v>
      </c>
      <c r="BA60" s="94">
        <f>ROUND(SUM(BA61:BA63),2)</f>
        <v>0</v>
      </c>
      <c r="BB60" s="94">
        <f>ROUND(SUM(BB61:BB63),2)</f>
        <v>0</v>
      </c>
      <c r="BC60" s="94">
        <f>ROUND(SUM(BC61:BC63),2)</f>
        <v>0</v>
      </c>
      <c r="BD60" s="96">
        <f>ROUND(SUM(BD61:BD63),2)</f>
        <v>0</v>
      </c>
      <c r="BS60" s="97" t="s">
        <v>72</v>
      </c>
      <c r="BT60" s="97" t="s">
        <v>80</v>
      </c>
      <c r="BU60" s="97" t="s">
        <v>74</v>
      </c>
      <c r="BV60" s="97" t="s">
        <v>75</v>
      </c>
      <c r="BW60" s="97" t="s">
        <v>99</v>
      </c>
      <c r="BX60" s="97" t="s">
        <v>5</v>
      </c>
      <c r="CL60" s="97" t="s">
        <v>19</v>
      </c>
      <c r="CM60" s="97" t="s">
        <v>82</v>
      </c>
    </row>
    <row r="61" spans="1:91" s="4" customFormat="1" ht="16.5" customHeight="1">
      <c r="A61" s="98" t="s">
        <v>83</v>
      </c>
      <c r="B61" s="53"/>
      <c r="C61" s="99"/>
      <c r="D61" s="99"/>
      <c r="E61" s="367" t="s">
        <v>100</v>
      </c>
      <c r="F61" s="367"/>
      <c r="G61" s="367"/>
      <c r="H61" s="367"/>
      <c r="I61" s="367"/>
      <c r="J61" s="99"/>
      <c r="K61" s="367" t="s">
        <v>101</v>
      </c>
      <c r="L61" s="367"/>
      <c r="M61" s="367"/>
      <c r="N61" s="367"/>
      <c r="O61" s="367"/>
      <c r="P61" s="367"/>
      <c r="Q61" s="367"/>
      <c r="R61" s="367"/>
      <c r="S61" s="367"/>
      <c r="T61" s="367"/>
      <c r="U61" s="367"/>
      <c r="V61" s="367"/>
      <c r="W61" s="367"/>
      <c r="X61" s="367"/>
      <c r="Y61" s="367"/>
      <c r="Z61" s="367"/>
      <c r="AA61" s="367"/>
      <c r="AB61" s="367"/>
      <c r="AC61" s="367"/>
      <c r="AD61" s="367"/>
      <c r="AE61" s="367"/>
      <c r="AF61" s="367"/>
      <c r="AG61" s="365">
        <f>'SO 02.1 - Most v km 22,45...'!J32</f>
        <v>0</v>
      </c>
      <c r="AH61" s="366"/>
      <c r="AI61" s="366"/>
      <c r="AJ61" s="366"/>
      <c r="AK61" s="366"/>
      <c r="AL61" s="366"/>
      <c r="AM61" s="366"/>
      <c r="AN61" s="365">
        <f t="shared" si="0"/>
        <v>0</v>
      </c>
      <c r="AO61" s="366"/>
      <c r="AP61" s="366"/>
      <c r="AQ61" s="100" t="s">
        <v>86</v>
      </c>
      <c r="AR61" s="55"/>
      <c r="AS61" s="101">
        <v>0</v>
      </c>
      <c r="AT61" s="102">
        <f t="shared" si="1"/>
        <v>0</v>
      </c>
      <c r="AU61" s="103">
        <f>'SO 02.1 - Most v km 22,45...'!P99</f>
        <v>0</v>
      </c>
      <c r="AV61" s="102">
        <f>'SO 02.1 - Most v km 22,45...'!J35</f>
        <v>0</v>
      </c>
      <c r="AW61" s="102">
        <f>'SO 02.1 - Most v km 22,45...'!J36</f>
        <v>0</v>
      </c>
      <c r="AX61" s="102">
        <f>'SO 02.1 - Most v km 22,45...'!J37</f>
        <v>0</v>
      </c>
      <c r="AY61" s="102">
        <f>'SO 02.1 - Most v km 22,45...'!J38</f>
        <v>0</v>
      </c>
      <c r="AZ61" s="102">
        <f>'SO 02.1 - Most v km 22,45...'!F35</f>
        <v>0</v>
      </c>
      <c r="BA61" s="102">
        <f>'SO 02.1 - Most v km 22,45...'!F36</f>
        <v>0</v>
      </c>
      <c r="BB61" s="102">
        <f>'SO 02.1 - Most v km 22,45...'!F37</f>
        <v>0</v>
      </c>
      <c r="BC61" s="102">
        <f>'SO 02.1 - Most v km 22,45...'!F38</f>
        <v>0</v>
      </c>
      <c r="BD61" s="104">
        <f>'SO 02.1 - Most v km 22,45...'!F39</f>
        <v>0</v>
      </c>
      <c r="BT61" s="105" t="s">
        <v>82</v>
      </c>
      <c r="BV61" s="105" t="s">
        <v>75</v>
      </c>
      <c r="BW61" s="105" t="s">
        <v>102</v>
      </c>
      <c r="BX61" s="105" t="s">
        <v>99</v>
      </c>
      <c r="CL61" s="105" t="s">
        <v>19</v>
      </c>
    </row>
    <row r="62" spans="1:91" s="4" customFormat="1" ht="16.5" customHeight="1">
      <c r="A62" s="98" t="s">
        <v>83</v>
      </c>
      <c r="B62" s="53"/>
      <c r="C62" s="99"/>
      <c r="D62" s="99"/>
      <c r="E62" s="367" t="s">
        <v>103</v>
      </c>
      <c r="F62" s="367"/>
      <c r="G62" s="367"/>
      <c r="H62" s="367"/>
      <c r="I62" s="367"/>
      <c r="J62" s="99"/>
      <c r="K62" s="367" t="s">
        <v>104</v>
      </c>
      <c r="L62" s="367"/>
      <c r="M62" s="367"/>
      <c r="N62" s="367"/>
      <c r="O62" s="367"/>
      <c r="P62" s="367"/>
      <c r="Q62" s="367"/>
      <c r="R62" s="367"/>
      <c r="S62" s="367"/>
      <c r="T62" s="367"/>
      <c r="U62" s="367"/>
      <c r="V62" s="367"/>
      <c r="W62" s="367"/>
      <c r="X62" s="367"/>
      <c r="Y62" s="367"/>
      <c r="Z62" s="367"/>
      <c r="AA62" s="367"/>
      <c r="AB62" s="367"/>
      <c r="AC62" s="367"/>
      <c r="AD62" s="367"/>
      <c r="AE62" s="367"/>
      <c r="AF62" s="367"/>
      <c r="AG62" s="365">
        <f>'SO 02.2 - Most v km 22,45...'!J32</f>
        <v>0</v>
      </c>
      <c r="AH62" s="366"/>
      <c r="AI62" s="366"/>
      <c r="AJ62" s="366"/>
      <c r="AK62" s="366"/>
      <c r="AL62" s="366"/>
      <c r="AM62" s="366"/>
      <c r="AN62" s="365">
        <f t="shared" si="0"/>
        <v>0</v>
      </c>
      <c r="AO62" s="366"/>
      <c r="AP62" s="366"/>
      <c r="AQ62" s="100" t="s">
        <v>86</v>
      </c>
      <c r="AR62" s="55"/>
      <c r="AS62" s="101">
        <v>0</v>
      </c>
      <c r="AT62" s="102">
        <f t="shared" si="1"/>
        <v>0</v>
      </c>
      <c r="AU62" s="103">
        <f>'SO 02.2 - Most v km 22,45...'!P91</f>
        <v>0</v>
      </c>
      <c r="AV62" s="102">
        <f>'SO 02.2 - Most v km 22,45...'!J35</f>
        <v>0</v>
      </c>
      <c r="AW62" s="102">
        <f>'SO 02.2 - Most v km 22,45...'!J36</f>
        <v>0</v>
      </c>
      <c r="AX62" s="102">
        <f>'SO 02.2 - Most v km 22,45...'!J37</f>
        <v>0</v>
      </c>
      <c r="AY62" s="102">
        <f>'SO 02.2 - Most v km 22,45...'!J38</f>
        <v>0</v>
      </c>
      <c r="AZ62" s="102">
        <f>'SO 02.2 - Most v km 22,45...'!F35</f>
        <v>0</v>
      </c>
      <c r="BA62" s="102">
        <f>'SO 02.2 - Most v km 22,45...'!F36</f>
        <v>0</v>
      </c>
      <c r="BB62" s="102">
        <f>'SO 02.2 - Most v km 22,45...'!F37</f>
        <v>0</v>
      </c>
      <c r="BC62" s="102">
        <f>'SO 02.2 - Most v km 22,45...'!F38</f>
        <v>0</v>
      </c>
      <c r="BD62" s="104">
        <f>'SO 02.2 - Most v km 22,45...'!F39</f>
        <v>0</v>
      </c>
      <c r="BT62" s="105" t="s">
        <v>82</v>
      </c>
      <c r="BV62" s="105" t="s">
        <v>75</v>
      </c>
      <c r="BW62" s="105" t="s">
        <v>105</v>
      </c>
      <c r="BX62" s="105" t="s">
        <v>99</v>
      </c>
      <c r="CL62" s="105" t="s">
        <v>19</v>
      </c>
    </row>
    <row r="63" spans="1:91" s="4" customFormat="1" ht="23.25" customHeight="1">
      <c r="A63" s="98" t="s">
        <v>83</v>
      </c>
      <c r="B63" s="53"/>
      <c r="C63" s="99"/>
      <c r="D63" s="99"/>
      <c r="E63" s="367" t="s">
        <v>94</v>
      </c>
      <c r="F63" s="367"/>
      <c r="G63" s="367"/>
      <c r="H63" s="367"/>
      <c r="I63" s="367"/>
      <c r="J63" s="99"/>
      <c r="K63" s="367" t="s">
        <v>106</v>
      </c>
      <c r="L63" s="367"/>
      <c r="M63" s="367"/>
      <c r="N63" s="367"/>
      <c r="O63" s="367"/>
      <c r="P63" s="367"/>
      <c r="Q63" s="367"/>
      <c r="R63" s="367"/>
      <c r="S63" s="367"/>
      <c r="T63" s="367"/>
      <c r="U63" s="367"/>
      <c r="V63" s="367"/>
      <c r="W63" s="367"/>
      <c r="X63" s="367"/>
      <c r="Y63" s="367"/>
      <c r="Z63" s="367"/>
      <c r="AA63" s="367"/>
      <c r="AB63" s="367"/>
      <c r="AC63" s="367"/>
      <c r="AD63" s="367"/>
      <c r="AE63" s="367"/>
      <c r="AF63" s="367"/>
      <c r="AG63" s="365">
        <f>'VRN - Most v km 22,452 - ...'!J32</f>
        <v>0</v>
      </c>
      <c r="AH63" s="366"/>
      <c r="AI63" s="366"/>
      <c r="AJ63" s="366"/>
      <c r="AK63" s="366"/>
      <c r="AL63" s="366"/>
      <c r="AM63" s="366"/>
      <c r="AN63" s="365">
        <f t="shared" si="0"/>
        <v>0</v>
      </c>
      <c r="AO63" s="366"/>
      <c r="AP63" s="366"/>
      <c r="AQ63" s="100" t="s">
        <v>86</v>
      </c>
      <c r="AR63" s="55"/>
      <c r="AS63" s="106">
        <v>0</v>
      </c>
      <c r="AT63" s="107">
        <f t="shared" si="1"/>
        <v>0</v>
      </c>
      <c r="AU63" s="108">
        <f>'VRN - Most v km 22,452 - ...'!P92</f>
        <v>0</v>
      </c>
      <c r="AV63" s="107">
        <f>'VRN - Most v km 22,452 - ...'!J35</f>
        <v>0</v>
      </c>
      <c r="AW63" s="107">
        <f>'VRN - Most v km 22,452 - ...'!J36</f>
        <v>0</v>
      </c>
      <c r="AX63" s="107">
        <f>'VRN - Most v km 22,452 - ...'!J37</f>
        <v>0</v>
      </c>
      <c r="AY63" s="107">
        <f>'VRN - Most v km 22,452 - ...'!J38</f>
        <v>0</v>
      </c>
      <c r="AZ63" s="107">
        <f>'VRN - Most v km 22,452 - ...'!F35</f>
        <v>0</v>
      </c>
      <c r="BA63" s="107">
        <f>'VRN - Most v km 22,452 - ...'!F36</f>
        <v>0</v>
      </c>
      <c r="BB63" s="107">
        <f>'VRN - Most v km 22,452 - ...'!F37</f>
        <v>0</v>
      </c>
      <c r="BC63" s="107">
        <f>'VRN - Most v km 22,452 - ...'!F38</f>
        <v>0</v>
      </c>
      <c r="BD63" s="109">
        <f>'VRN - Most v km 22,452 - ...'!F39</f>
        <v>0</v>
      </c>
      <c r="BT63" s="105" t="s">
        <v>82</v>
      </c>
      <c r="BV63" s="105" t="s">
        <v>75</v>
      </c>
      <c r="BW63" s="105" t="s">
        <v>107</v>
      </c>
      <c r="BX63" s="105" t="s">
        <v>99</v>
      </c>
      <c r="CL63" s="105" t="s">
        <v>19</v>
      </c>
    </row>
    <row r="64" spans="1:91" s="2" customFormat="1" ht="30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41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</row>
    <row r="65" spans="1:57" s="2" customFormat="1" ht="6.95" customHeight="1">
      <c r="A65" s="36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41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</row>
  </sheetData>
  <sheetProtection algorithmName="SHA-512" hashValue="fYE3+gGL1u11jnjSX7GKU9w1FidmuNfKA4IQU1J+PQ9Gm98GsvJXmbYqviMIR7ZoHo7AP3qkfdTYrx5qvukYsw==" saltValue="2V1pmImhyWbdQ3IUOGVVL2Ol2sWA+iVB8RtyCLWUQwsogoWwYj6LdSnw7wXlK/ySOEwzQls0qrrgXfIwx8rYkQ==" spinCount="100000" sheet="1" objects="1" scenarios="1" formatColumns="0" formatRows="0"/>
  <mergeCells count="7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N60:AP60"/>
    <mergeCell ref="AG60:AM60"/>
    <mergeCell ref="D60:H60"/>
    <mergeCell ref="J60:AF60"/>
    <mergeCell ref="AN61:AP61"/>
    <mergeCell ref="AG61:AM61"/>
    <mergeCell ref="E61:I61"/>
    <mergeCell ref="K61:AF61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SO 01.1 - Most v km 20,90...'!C2" display="/" xr:uid="{00000000-0004-0000-0000-000000000000}"/>
    <hyperlink ref="A57" location="'SO 01.2 - Most v km 20,90...'!C2" display="/" xr:uid="{00000000-0004-0000-0000-000001000000}"/>
    <hyperlink ref="A58" location="'SO 01.3 - Most v km 20,90...'!C2" display="/" xr:uid="{00000000-0004-0000-0000-000002000000}"/>
    <hyperlink ref="A59" location="'VRN - Most v km 20,907 - ...'!C2" display="/" xr:uid="{00000000-0004-0000-0000-000003000000}"/>
    <hyperlink ref="A61" location="'SO 02.1 - Most v km 22,45...'!C2" display="/" xr:uid="{00000000-0004-0000-0000-000004000000}"/>
    <hyperlink ref="A62" location="'SO 02.2 - Most v km 22,45...'!C2" display="/" xr:uid="{00000000-0004-0000-0000-000005000000}"/>
    <hyperlink ref="A63" location="'VRN - Most v km 22,452 - 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86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9" t="s">
        <v>87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108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0" t="str">
        <f>'Rekapitulace stavby'!K6</f>
        <v>Oprava mostů na trati Hrubá Voda – Domašov</v>
      </c>
      <c r="F7" s="391"/>
      <c r="G7" s="391"/>
      <c r="H7" s="391"/>
      <c r="L7" s="22"/>
    </row>
    <row r="8" spans="1:46" s="1" customFormat="1" ht="12" customHeight="1">
      <c r="B8" s="22"/>
      <c r="D8" s="114" t="s">
        <v>109</v>
      </c>
      <c r="L8" s="22"/>
    </row>
    <row r="9" spans="1:46" s="2" customFormat="1" ht="16.5" customHeight="1">
      <c r="A9" s="36"/>
      <c r="B9" s="41"/>
      <c r="C9" s="36"/>
      <c r="D9" s="36"/>
      <c r="E9" s="390" t="s">
        <v>110</v>
      </c>
      <c r="F9" s="392"/>
      <c r="G9" s="392"/>
      <c r="H9" s="392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111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3" t="s">
        <v>112</v>
      </c>
      <c r="F11" s="392"/>
      <c r="G11" s="392"/>
      <c r="H11" s="392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stavby'!AN8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">
        <v>26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29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25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4" t="str">
        <f>'Rekapitulace stavby'!E14</f>
        <v>Vyplň údaj</v>
      </c>
      <c r="F20" s="395"/>
      <c r="G20" s="395"/>
      <c r="H20" s="395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25</v>
      </c>
      <c r="J22" s="105" t="s">
        <v>19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33</v>
      </c>
      <c r="F23" s="36"/>
      <c r="G23" s="36"/>
      <c r="H23" s="36"/>
      <c r="I23" s="114" t="s">
        <v>28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35</v>
      </c>
      <c r="E25" s="36"/>
      <c r="F25" s="36"/>
      <c r="G25" s="36"/>
      <c r="H25" s="36"/>
      <c r="I25" s="114" t="s">
        <v>25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36</v>
      </c>
      <c r="F26" s="36"/>
      <c r="G26" s="36"/>
      <c r="H26" s="36"/>
      <c r="I26" s="114" t="s">
        <v>28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47.25" customHeight="1">
      <c r="A29" s="117"/>
      <c r="B29" s="118"/>
      <c r="C29" s="117"/>
      <c r="D29" s="117"/>
      <c r="E29" s="396" t="s">
        <v>113</v>
      </c>
      <c r="F29" s="396"/>
      <c r="G29" s="396"/>
      <c r="H29" s="396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ROUND(J100,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ROUND((SUM(BE100:BE868)),  2)</f>
        <v>0</v>
      </c>
      <c r="G35" s="36"/>
      <c r="H35" s="36"/>
      <c r="I35" s="126">
        <v>0.21</v>
      </c>
      <c r="J35" s="125">
        <f>ROUND(((SUM(BE100:BE868))*I35),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ROUND((SUM(BF100:BF868)),  2)</f>
        <v>0</v>
      </c>
      <c r="G36" s="36"/>
      <c r="H36" s="36"/>
      <c r="I36" s="126">
        <v>0.15</v>
      </c>
      <c r="J36" s="125">
        <f>ROUND(((SUM(BF100:BF868))*I36),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ROUND((SUM(BG100:BG868)),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ROUND((SUM(BH100:BH868)),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ROUND((SUM(BI100:BI868)),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7" t="str">
        <f>E7</f>
        <v>Oprava mostů na trati Hrubá Voda – Domašov</v>
      </c>
      <c r="F50" s="398"/>
      <c r="G50" s="398"/>
      <c r="H50" s="39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7" t="s">
        <v>110</v>
      </c>
      <c r="F52" s="399"/>
      <c r="G52" s="399"/>
      <c r="H52" s="399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6" t="str">
        <f>E11</f>
        <v>SO 01.1 - Most v km 20,907 - most</v>
      </c>
      <c r="F54" s="399"/>
      <c r="G54" s="399"/>
      <c r="H54" s="399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Hlubočky/Domašov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25.7" customHeight="1">
      <c r="A58" s="36"/>
      <c r="B58" s="37"/>
      <c r="C58" s="31" t="s">
        <v>24</v>
      </c>
      <c r="D58" s="38"/>
      <c r="E58" s="38"/>
      <c r="F58" s="29" t="str">
        <f>E17</f>
        <v>Správa železnic, státní organizace</v>
      </c>
      <c r="G58" s="38"/>
      <c r="H58" s="38"/>
      <c r="I58" s="31" t="s">
        <v>32</v>
      </c>
      <c r="J58" s="34" t="str">
        <f>E23</f>
        <v>MORAVIA CONSULT Olomouc a.s.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5.7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35</v>
      </c>
      <c r="J59" s="34" t="str">
        <f>E26</f>
        <v>Ing. et Ing. Ondřej Suk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115</v>
      </c>
      <c r="D61" s="139"/>
      <c r="E61" s="139"/>
      <c r="F61" s="139"/>
      <c r="G61" s="139"/>
      <c r="H61" s="139"/>
      <c r="I61" s="139"/>
      <c r="J61" s="140" t="s">
        <v>116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J100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117</v>
      </c>
    </row>
    <row r="64" spans="1:47" s="9" customFormat="1" ht="24.95" customHeight="1">
      <c r="B64" s="142"/>
      <c r="C64" s="143"/>
      <c r="D64" s="144" t="s">
        <v>118</v>
      </c>
      <c r="E64" s="145"/>
      <c r="F64" s="145"/>
      <c r="G64" s="145"/>
      <c r="H64" s="145"/>
      <c r="I64" s="145"/>
      <c r="J64" s="146">
        <f>J101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119</v>
      </c>
      <c r="E65" s="150"/>
      <c r="F65" s="150"/>
      <c r="G65" s="150"/>
      <c r="H65" s="150"/>
      <c r="I65" s="150"/>
      <c r="J65" s="151">
        <f>J102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120</v>
      </c>
      <c r="E66" s="150"/>
      <c r="F66" s="150"/>
      <c r="G66" s="150"/>
      <c r="H66" s="150"/>
      <c r="I66" s="150"/>
      <c r="J66" s="151">
        <f>J156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121</v>
      </c>
      <c r="E67" s="150"/>
      <c r="F67" s="150"/>
      <c r="G67" s="150"/>
      <c r="H67" s="150"/>
      <c r="I67" s="150"/>
      <c r="J67" s="151">
        <f>J258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122</v>
      </c>
      <c r="E68" s="150"/>
      <c r="F68" s="150"/>
      <c r="G68" s="150"/>
      <c r="H68" s="150"/>
      <c r="I68" s="150"/>
      <c r="J68" s="151">
        <f>J311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123</v>
      </c>
      <c r="E69" s="150"/>
      <c r="F69" s="150"/>
      <c r="G69" s="150"/>
      <c r="H69" s="150"/>
      <c r="I69" s="150"/>
      <c r="J69" s="151">
        <f>J391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124</v>
      </c>
      <c r="E70" s="150"/>
      <c r="F70" s="150"/>
      <c r="G70" s="150"/>
      <c r="H70" s="150"/>
      <c r="I70" s="150"/>
      <c r="J70" s="151">
        <f>J407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125</v>
      </c>
      <c r="E71" s="150"/>
      <c r="F71" s="150"/>
      <c r="G71" s="150"/>
      <c r="H71" s="150"/>
      <c r="I71" s="150"/>
      <c r="J71" s="151">
        <f>J414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126</v>
      </c>
      <c r="E72" s="150"/>
      <c r="F72" s="150"/>
      <c r="G72" s="150"/>
      <c r="H72" s="150"/>
      <c r="I72" s="150"/>
      <c r="J72" s="151">
        <f>J626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127</v>
      </c>
      <c r="E73" s="150"/>
      <c r="F73" s="150"/>
      <c r="G73" s="150"/>
      <c r="H73" s="150"/>
      <c r="I73" s="150"/>
      <c r="J73" s="151">
        <f>J653</f>
        <v>0</v>
      </c>
      <c r="K73" s="99"/>
      <c r="L73" s="152"/>
    </row>
    <row r="74" spans="1:31" s="9" customFormat="1" ht="24.95" customHeight="1">
      <c r="B74" s="142"/>
      <c r="C74" s="143"/>
      <c r="D74" s="144" t="s">
        <v>128</v>
      </c>
      <c r="E74" s="145"/>
      <c r="F74" s="145"/>
      <c r="G74" s="145"/>
      <c r="H74" s="145"/>
      <c r="I74" s="145"/>
      <c r="J74" s="146">
        <f>J656</f>
        <v>0</v>
      </c>
      <c r="K74" s="143"/>
      <c r="L74" s="147"/>
    </row>
    <row r="75" spans="1:31" s="10" customFormat="1" ht="19.899999999999999" customHeight="1">
      <c r="B75" s="148"/>
      <c r="C75" s="99"/>
      <c r="D75" s="149" t="s">
        <v>129</v>
      </c>
      <c r="E75" s="150"/>
      <c r="F75" s="150"/>
      <c r="G75" s="150"/>
      <c r="H75" s="150"/>
      <c r="I75" s="150"/>
      <c r="J75" s="151">
        <f>J657</f>
        <v>0</v>
      </c>
      <c r="K75" s="99"/>
      <c r="L75" s="152"/>
    </row>
    <row r="76" spans="1:31" s="10" customFormat="1" ht="19.899999999999999" customHeight="1">
      <c r="B76" s="148"/>
      <c r="C76" s="99"/>
      <c r="D76" s="149" t="s">
        <v>130</v>
      </c>
      <c r="E76" s="150"/>
      <c r="F76" s="150"/>
      <c r="G76" s="150"/>
      <c r="H76" s="150"/>
      <c r="I76" s="150"/>
      <c r="J76" s="151">
        <f>J790</f>
        <v>0</v>
      </c>
      <c r="K76" s="99"/>
      <c r="L76" s="152"/>
    </row>
    <row r="77" spans="1:31" s="10" customFormat="1" ht="19.899999999999999" customHeight="1">
      <c r="B77" s="148"/>
      <c r="C77" s="99"/>
      <c r="D77" s="149" t="s">
        <v>131</v>
      </c>
      <c r="E77" s="150"/>
      <c r="F77" s="150"/>
      <c r="G77" s="150"/>
      <c r="H77" s="150"/>
      <c r="I77" s="150"/>
      <c r="J77" s="151">
        <f>J796</f>
        <v>0</v>
      </c>
      <c r="K77" s="99"/>
      <c r="L77" s="152"/>
    </row>
    <row r="78" spans="1:31" s="9" customFormat="1" ht="24.95" customHeight="1">
      <c r="B78" s="142"/>
      <c r="C78" s="143"/>
      <c r="D78" s="144" t="s">
        <v>132</v>
      </c>
      <c r="E78" s="145"/>
      <c r="F78" s="145"/>
      <c r="G78" s="145"/>
      <c r="H78" s="145"/>
      <c r="I78" s="145"/>
      <c r="J78" s="146">
        <f>J863</f>
        <v>0</v>
      </c>
      <c r="K78" s="143"/>
      <c r="L78" s="147"/>
    </row>
    <row r="79" spans="1:31" s="2" customFormat="1" ht="21.7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4" spans="1:31" s="2" customFormat="1" ht="6.95" customHeight="1">
      <c r="A84" s="36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24.95" customHeight="1">
      <c r="A85" s="36"/>
      <c r="B85" s="37"/>
      <c r="C85" s="25" t="s">
        <v>133</v>
      </c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2" customHeight="1">
      <c r="A87" s="36"/>
      <c r="B87" s="37"/>
      <c r="C87" s="31" t="s">
        <v>16</v>
      </c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6.5" customHeight="1">
      <c r="A88" s="36"/>
      <c r="B88" s="37"/>
      <c r="C88" s="38"/>
      <c r="D88" s="38"/>
      <c r="E88" s="397" t="str">
        <f>E7</f>
        <v>Oprava mostů na trati Hrubá Voda – Domašov</v>
      </c>
      <c r="F88" s="398"/>
      <c r="G88" s="398"/>
      <c r="H88" s="39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1" customFormat="1" ht="12" customHeight="1">
      <c r="B89" s="23"/>
      <c r="C89" s="31" t="s">
        <v>109</v>
      </c>
      <c r="D89" s="24"/>
      <c r="E89" s="24"/>
      <c r="F89" s="24"/>
      <c r="G89" s="24"/>
      <c r="H89" s="24"/>
      <c r="I89" s="24"/>
      <c r="J89" s="24"/>
      <c r="K89" s="24"/>
      <c r="L89" s="22"/>
    </row>
    <row r="90" spans="1:31" s="2" customFormat="1" ht="16.5" customHeight="1">
      <c r="A90" s="36"/>
      <c r="B90" s="37"/>
      <c r="C90" s="38"/>
      <c r="D90" s="38"/>
      <c r="E90" s="397" t="s">
        <v>110</v>
      </c>
      <c r="F90" s="399"/>
      <c r="G90" s="399"/>
      <c r="H90" s="399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111</v>
      </c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6.5" customHeight="1">
      <c r="A92" s="36"/>
      <c r="B92" s="37"/>
      <c r="C92" s="38"/>
      <c r="D92" s="38"/>
      <c r="E92" s="346" t="str">
        <f>E11</f>
        <v>SO 01.1 - Most v km 20,907 - most</v>
      </c>
      <c r="F92" s="399"/>
      <c r="G92" s="399"/>
      <c r="H92" s="399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2" customHeight="1">
      <c r="A94" s="36"/>
      <c r="B94" s="37"/>
      <c r="C94" s="31" t="s">
        <v>21</v>
      </c>
      <c r="D94" s="38"/>
      <c r="E94" s="38"/>
      <c r="F94" s="29" t="str">
        <f>F14</f>
        <v>Hlubočky/Domašov</v>
      </c>
      <c r="G94" s="38"/>
      <c r="H94" s="38"/>
      <c r="I94" s="31" t="s">
        <v>23</v>
      </c>
      <c r="J94" s="61">
        <f>IF(J14="","",J14)</f>
        <v>0</v>
      </c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25.7" customHeight="1">
      <c r="A96" s="36"/>
      <c r="B96" s="37"/>
      <c r="C96" s="31" t="s">
        <v>24</v>
      </c>
      <c r="D96" s="38"/>
      <c r="E96" s="38"/>
      <c r="F96" s="29" t="str">
        <f>E17</f>
        <v>Správa železnic, státní organizace</v>
      </c>
      <c r="G96" s="38"/>
      <c r="H96" s="38"/>
      <c r="I96" s="31" t="s">
        <v>32</v>
      </c>
      <c r="J96" s="34" t="str">
        <f>E23</f>
        <v>MORAVIA CONSULT Olomouc a.s.</v>
      </c>
      <c r="K96" s="38"/>
      <c r="L96" s="11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25.7" customHeight="1">
      <c r="A97" s="36"/>
      <c r="B97" s="37"/>
      <c r="C97" s="31" t="s">
        <v>30</v>
      </c>
      <c r="D97" s="38"/>
      <c r="E97" s="38"/>
      <c r="F97" s="29" t="str">
        <f>IF(E20="","",E20)</f>
        <v>Vyplň údaj</v>
      </c>
      <c r="G97" s="38"/>
      <c r="H97" s="38"/>
      <c r="I97" s="31" t="s">
        <v>35</v>
      </c>
      <c r="J97" s="34" t="str">
        <f>E26</f>
        <v>Ing. et Ing. Ondřej Suk</v>
      </c>
      <c r="K97" s="38"/>
      <c r="L97" s="115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0.35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115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11" customFormat="1" ht="29.25" customHeight="1">
      <c r="A99" s="153"/>
      <c r="B99" s="154"/>
      <c r="C99" s="155" t="s">
        <v>134</v>
      </c>
      <c r="D99" s="156" t="s">
        <v>58</v>
      </c>
      <c r="E99" s="156" t="s">
        <v>54</v>
      </c>
      <c r="F99" s="156" t="s">
        <v>55</v>
      </c>
      <c r="G99" s="156" t="s">
        <v>135</v>
      </c>
      <c r="H99" s="156" t="s">
        <v>136</v>
      </c>
      <c r="I99" s="156" t="s">
        <v>137</v>
      </c>
      <c r="J99" s="156" t="s">
        <v>116</v>
      </c>
      <c r="K99" s="157" t="s">
        <v>138</v>
      </c>
      <c r="L99" s="158"/>
      <c r="M99" s="70" t="s">
        <v>19</v>
      </c>
      <c r="N99" s="71" t="s">
        <v>43</v>
      </c>
      <c r="O99" s="71" t="s">
        <v>139</v>
      </c>
      <c r="P99" s="71" t="s">
        <v>140</v>
      </c>
      <c r="Q99" s="71" t="s">
        <v>141</v>
      </c>
      <c r="R99" s="71" t="s">
        <v>142</v>
      </c>
      <c r="S99" s="71" t="s">
        <v>143</v>
      </c>
      <c r="T99" s="72" t="s">
        <v>144</v>
      </c>
      <c r="U99" s="153"/>
      <c r="V99" s="153"/>
      <c r="W99" s="153"/>
      <c r="X99" s="153"/>
      <c r="Y99" s="153"/>
      <c r="Z99" s="153"/>
      <c r="AA99" s="153"/>
      <c r="AB99" s="153"/>
      <c r="AC99" s="153"/>
      <c r="AD99" s="153"/>
      <c r="AE99" s="153"/>
    </row>
    <row r="100" spans="1:65" s="2" customFormat="1" ht="22.9" customHeight="1">
      <c r="A100" s="36"/>
      <c r="B100" s="37"/>
      <c r="C100" s="77" t="s">
        <v>145</v>
      </c>
      <c r="D100" s="38"/>
      <c r="E100" s="38"/>
      <c r="F100" s="38"/>
      <c r="G100" s="38"/>
      <c r="H100" s="38"/>
      <c r="I100" s="38"/>
      <c r="J100" s="159">
        <f>BK100</f>
        <v>0</v>
      </c>
      <c r="K100" s="38"/>
      <c r="L100" s="41"/>
      <c r="M100" s="73"/>
      <c r="N100" s="160"/>
      <c r="O100" s="74"/>
      <c r="P100" s="161">
        <f>P101+P656+P863</f>
        <v>0</v>
      </c>
      <c r="Q100" s="74"/>
      <c r="R100" s="161">
        <f>R101+R656+R863</f>
        <v>165.89980222999998</v>
      </c>
      <c r="S100" s="74"/>
      <c r="T100" s="162">
        <f>T101+T656+T863</f>
        <v>104.71386600000001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72</v>
      </c>
      <c r="AU100" s="19" t="s">
        <v>117</v>
      </c>
      <c r="BK100" s="163">
        <f>BK101+BK656+BK863</f>
        <v>0</v>
      </c>
    </row>
    <row r="101" spans="1:65" s="12" customFormat="1" ht="25.9" customHeight="1">
      <c r="B101" s="164"/>
      <c r="C101" s="165"/>
      <c r="D101" s="166" t="s">
        <v>72</v>
      </c>
      <c r="E101" s="167" t="s">
        <v>146</v>
      </c>
      <c r="F101" s="167" t="s">
        <v>147</v>
      </c>
      <c r="G101" s="165"/>
      <c r="H101" s="165"/>
      <c r="I101" s="168"/>
      <c r="J101" s="169">
        <f>BK101</f>
        <v>0</v>
      </c>
      <c r="K101" s="165"/>
      <c r="L101" s="170"/>
      <c r="M101" s="171"/>
      <c r="N101" s="172"/>
      <c r="O101" s="172"/>
      <c r="P101" s="173">
        <f>P102+P156+P258+P311+P391+P407+P414+P626+P653</f>
        <v>0</v>
      </c>
      <c r="Q101" s="172"/>
      <c r="R101" s="173">
        <f>R102+R156+R258+R311+R391+R407+R414+R626+R653</f>
        <v>161.57494154999998</v>
      </c>
      <c r="S101" s="172"/>
      <c r="T101" s="174">
        <f>T102+T156+T258+T311+T391+T407+T414+T626+T653</f>
        <v>103.96750000000002</v>
      </c>
      <c r="AR101" s="175" t="s">
        <v>80</v>
      </c>
      <c r="AT101" s="176" t="s">
        <v>72</v>
      </c>
      <c r="AU101" s="176" t="s">
        <v>73</v>
      </c>
      <c r="AY101" s="175" t="s">
        <v>148</v>
      </c>
      <c r="BK101" s="177">
        <f>BK102+BK156+BK258+BK311+BK391+BK407+BK414+BK626+BK653</f>
        <v>0</v>
      </c>
    </row>
    <row r="102" spans="1:65" s="12" customFormat="1" ht="22.9" customHeight="1">
      <c r="B102" s="164"/>
      <c r="C102" s="165"/>
      <c r="D102" s="166" t="s">
        <v>72</v>
      </c>
      <c r="E102" s="178" t="s">
        <v>80</v>
      </c>
      <c r="F102" s="178" t="s">
        <v>149</v>
      </c>
      <c r="G102" s="165"/>
      <c r="H102" s="165"/>
      <c r="I102" s="168"/>
      <c r="J102" s="179">
        <f>BK102</f>
        <v>0</v>
      </c>
      <c r="K102" s="165"/>
      <c r="L102" s="170"/>
      <c r="M102" s="171"/>
      <c r="N102" s="172"/>
      <c r="O102" s="172"/>
      <c r="P102" s="173">
        <f>SUM(P103:P155)</f>
        <v>0</v>
      </c>
      <c r="Q102" s="172"/>
      <c r="R102" s="173">
        <f>SUM(R103:R155)</f>
        <v>5.2471999999999994</v>
      </c>
      <c r="S102" s="172"/>
      <c r="T102" s="174">
        <f>SUM(T103:T155)</f>
        <v>0</v>
      </c>
      <c r="AR102" s="175" t="s">
        <v>80</v>
      </c>
      <c r="AT102" s="176" t="s">
        <v>72</v>
      </c>
      <c r="AU102" s="176" t="s">
        <v>80</v>
      </c>
      <c r="AY102" s="175" t="s">
        <v>148</v>
      </c>
      <c r="BK102" s="177">
        <f>SUM(BK103:BK155)</f>
        <v>0</v>
      </c>
    </row>
    <row r="103" spans="1:65" s="2" customFormat="1" ht="24.2" customHeight="1">
      <c r="A103" s="36"/>
      <c r="B103" s="37"/>
      <c r="C103" s="180" t="s">
        <v>80</v>
      </c>
      <c r="D103" s="180" t="s">
        <v>150</v>
      </c>
      <c r="E103" s="181" t="s">
        <v>151</v>
      </c>
      <c r="F103" s="182" t="s">
        <v>152</v>
      </c>
      <c r="G103" s="183" t="s">
        <v>153</v>
      </c>
      <c r="H103" s="184">
        <v>160</v>
      </c>
      <c r="I103" s="185"/>
      <c r="J103" s="186">
        <f>ROUND(I103*H103,2)</f>
        <v>0</v>
      </c>
      <c r="K103" s="182" t="s">
        <v>154</v>
      </c>
      <c r="L103" s="41"/>
      <c r="M103" s="187" t="s">
        <v>19</v>
      </c>
      <c r="N103" s="188" t="s">
        <v>44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155</v>
      </c>
      <c r="AT103" s="191" t="s">
        <v>150</v>
      </c>
      <c r="AU103" s="191" t="s">
        <v>82</v>
      </c>
      <c r="AY103" s="19" t="s">
        <v>148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80</v>
      </c>
      <c r="BK103" s="192">
        <f>ROUND(I103*H103,2)</f>
        <v>0</v>
      </c>
      <c r="BL103" s="19" t="s">
        <v>155</v>
      </c>
      <c r="BM103" s="191" t="s">
        <v>156</v>
      </c>
    </row>
    <row r="104" spans="1:65" s="2" customFormat="1" ht="11.25">
      <c r="A104" s="36"/>
      <c r="B104" s="37"/>
      <c r="C104" s="38"/>
      <c r="D104" s="193" t="s">
        <v>157</v>
      </c>
      <c r="E104" s="38"/>
      <c r="F104" s="194" t="s">
        <v>158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157</v>
      </c>
      <c r="AU104" s="19" t="s">
        <v>82</v>
      </c>
    </row>
    <row r="105" spans="1:65" s="13" customFormat="1" ht="11.25">
      <c r="B105" s="198"/>
      <c r="C105" s="199"/>
      <c r="D105" s="200" t="s">
        <v>159</v>
      </c>
      <c r="E105" s="201" t="s">
        <v>19</v>
      </c>
      <c r="F105" s="202" t="s">
        <v>160</v>
      </c>
      <c r="G105" s="199"/>
      <c r="H105" s="201" t="s">
        <v>19</v>
      </c>
      <c r="I105" s="203"/>
      <c r="J105" s="199"/>
      <c r="K105" s="199"/>
      <c r="L105" s="204"/>
      <c r="M105" s="205"/>
      <c r="N105" s="206"/>
      <c r="O105" s="206"/>
      <c r="P105" s="206"/>
      <c r="Q105" s="206"/>
      <c r="R105" s="206"/>
      <c r="S105" s="206"/>
      <c r="T105" s="207"/>
      <c r="AT105" s="208" t="s">
        <v>159</v>
      </c>
      <c r="AU105" s="208" t="s">
        <v>82</v>
      </c>
      <c r="AV105" s="13" t="s">
        <v>80</v>
      </c>
      <c r="AW105" s="13" t="s">
        <v>34</v>
      </c>
      <c r="AX105" s="13" t="s">
        <v>73</v>
      </c>
      <c r="AY105" s="208" t="s">
        <v>148</v>
      </c>
    </row>
    <row r="106" spans="1:65" s="14" customFormat="1" ht="11.25">
      <c r="B106" s="209"/>
      <c r="C106" s="210"/>
      <c r="D106" s="200" t="s">
        <v>159</v>
      </c>
      <c r="E106" s="211" t="s">
        <v>19</v>
      </c>
      <c r="F106" s="212" t="s">
        <v>161</v>
      </c>
      <c r="G106" s="210"/>
      <c r="H106" s="213">
        <v>160</v>
      </c>
      <c r="I106" s="214"/>
      <c r="J106" s="210"/>
      <c r="K106" s="210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159</v>
      </c>
      <c r="AU106" s="219" t="s">
        <v>82</v>
      </c>
      <c r="AV106" s="14" t="s">
        <v>82</v>
      </c>
      <c r="AW106" s="14" t="s">
        <v>34</v>
      </c>
      <c r="AX106" s="14" t="s">
        <v>73</v>
      </c>
      <c r="AY106" s="219" t="s">
        <v>148</v>
      </c>
    </row>
    <row r="107" spans="1:65" s="15" customFormat="1" ht="11.25">
      <c r="B107" s="220"/>
      <c r="C107" s="221"/>
      <c r="D107" s="200" t="s">
        <v>159</v>
      </c>
      <c r="E107" s="222" t="s">
        <v>19</v>
      </c>
      <c r="F107" s="223" t="s">
        <v>162</v>
      </c>
      <c r="G107" s="221"/>
      <c r="H107" s="224">
        <v>160</v>
      </c>
      <c r="I107" s="225"/>
      <c r="J107" s="221"/>
      <c r="K107" s="221"/>
      <c r="L107" s="226"/>
      <c r="M107" s="227"/>
      <c r="N107" s="228"/>
      <c r="O107" s="228"/>
      <c r="P107" s="228"/>
      <c r="Q107" s="228"/>
      <c r="R107" s="228"/>
      <c r="S107" s="228"/>
      <c r="T107" s="229"/>
      <c r="AT107" s="230" t="s">
        <v>159</v>
      </c>
      <c r="AU107" s="230" t="s">
        <v>82</v>
      </c>
      <c r="AV107" s="15" t="s">
        <v>155</v>
      </c>
      <c r="AW107" s="15" t="s">
        <v>34</v>
      </c>
      <c r="AX107" s="15" t="s">
        <v>80</v>
      </c>
      <c r="AY107" s="230" t="s">
        <v>148</v>
      </c>
    </row>
    <row r="108" spans="1:65" s="2" customFormat="1" ht="49.15" customHeight="1">
      <c r="A108" s="36"/>
      <c r="B108" s="37"/>
      <c r="C108" s="180" t="s">
        <v>82</v>
      </c>
      <c r="D108" s="180" t="s">
        <v>150</v>
      </c>
      <c r="E108" s="181" t="s">
        <v>163</v>
      </c>
      <c r="F108" s="182" t="s">
        <v>164</v>
      </c>
      <c r="G108" s="183" t="s">
        <v>165</v>
      </c>
      <c r="H108" s="184">
        <v>40</v>
      </c>
      <c r="I108" s="185"/>
      <c r="J108" s="186">
        <f>ROUND(I108*H108,2)</f>
        <v>0</v>
      </c>
      <c r="K108" s="182" t="s">
        <v>154</v>
      </c>
      <c r="L108" s="41"/>
      <c r="M108" s="187" t="s">
        <v>19</v>
      </c>
      <c r="N108" s="188" t="s">
        <v>44</v>
      </c>
      <c r="O108" s="66"/>
      <c r="P108" s="189">
        <f>O108*H108</f>
        <v>0</v>
      </c>
      <c r="Q108" s="189">
        <v>6.053E-2</v>
      </c>
      <c r="R108" s="189">
        <f>Q108*H108</f>
        <v>2.4211999999999998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155</v>
      </c>
      <c r="AT108" s="191" t="s">
        <v>150</v>
      </c>
      <c r="AU108" s="191" t="s">
        <v>82</v>
      </c>
      <c r="AY108" s="19" t="s">
        <v>148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80</v>
      </c>
      <c r="BK108" s="192">
        <f>ROUND(I108*H108,2)</f>
        <v>0</v>
      </c>
      <c r="BL108" s="19" t="s">
        <v>155</v>
      </c>
      <c r="BM108" s="191" t="s">
        <v>166</v>
      </c>
    </row>
    <row r="109" spans="1:65" s="2" customFormat="1" ht="11.25">
      <c r="A109" s="36"/>
      <c r="B109" s="37"/>
      <c r="C109" s="38"/>
      <c r="D109" s="193" t="s">
        <v>157</v>
      </c>
      <c r="E109" s="38"/>
      <c r="F109" s="194" t="s">
        <v>167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157</v>
      </c>
      <c r="AU109" s="19" t="s">
        <v>82</v>
      </c>
    </row>
    <row r="110" spans="1:65" s="14" customFormat="1" ht="11.25">
      <c r="B110" s="209"/>
      <c r="C110" s="210"/>
      <c r="D110" s="200" t="s">
        <v>159</v>
      </c>
      <c r="E110" s="211" t="s">
        <v>19</v>
      </c>
      <c r="F110" s="212" t="s">
        <v>168</v>
      </c>
      <c r="G110" s="210"/>
      <c r="H110" s="213">
        <v>40</v>
      </c>
      <c r="I110" s="214"/>
      <c r="J110" s="210"/>
      <c r="K110" s="210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159</v>
      </c>
      <c r="AU110" s="219" t="s">
        <v>82</v>
      </c>
      <c r="AV110" s="14" t="s">
        <v>82</v>
      </c>
      <c r="AW110" s="14" t="s">
        <v>34</v>
      </c>
      <c r="AX110" s="14" t="s">
        <v>73</v>
      </c>
      <c r="AY110" s="219" t="s">
        <v>148</v>
      </c>
    </row>
    <row r="111" spans="1:65" s="15" customFormat="1" ht="11.25">
      <c r="B111" s="220"/>
      <c r="C111" s="221"/>
      <c r="D111" s="200" t="s">
        <v>159</v>
      </c>
      <c r="E111" s="222" t="s">
        <v>19</v>
      </c>
      <c r="F111" s="223" t="s">
        <v>162</v>
      </c>
      <c r="G111" s="221"/>
      <c r="H111" s="224">
        <v>40</v>
      </c>
      <c r="I111" s="225"/>
      <c r="J111" s="221"/>
      <c r="K111" s="221"/>
      <c r="L111" s="226"/>
      <c r="M111" s="227"/>
      <c r="N111" s="228"/>
      <c r="O111" s="228"/>
      <c r="P111" s="228"/>
      <c r="Q111" s="228"/>
      <c r="R111" s="228"/>
      <c r="S111" s="228"/>
      <c r="T111" s="229"/>
      <c r="AT111" s="230" t="s">
        <v>159</v>
      </c>
      <c r="AU111" s="230" t="s">
        <v>82</v>
      </c>
      <c r="AV111" s="15" t="s">
        <v>155</v>
      </c>
      <c r="AW111" s="15" t="s">
        <v>34</v>
      </c>
      <c r="AX111" s="15" t="s">
        <v>80</v>
      </c>
      <c r="AY111" s="230" t="s">
        <v>148</v>
      </c>
    </row>
    <row r="112" spans="1:65" s="2" customFormat="1" ht="24.2" customHeight="1">
      <c r="A112" s="36"/>
      <c r="B112" s="37"/>
      <c r="C112" s="180" t="s">
        <v>169</v>
      </c>
      <c r="D112" s="180" t="s">
        <v>150</v>
      </c>
      <c r="E112" s="181" t="s">
        <v>170</v>
      </c>
      <c r="F112" s="182" t="s">
        <v>171</v>
      </c>
      <c r="G112" s="183" t="s">
        <v>172</v>
      </c>
      <c r="H112" s="184">
        <v>77</v>
      </c>
      <c r="I112" s="185"/>
      <c r="J112" s="186">
        <f>ROUND(I112*H112,2)</f>
        <v>0</v>
      </c>
      <c r="K112" s="182" t="s">
        <v>154</v>
      </c>
      <c r="L112" s="41"/>
      <c r="M112" s="187" t="s">
        <v>19</v>
      </c>
      <c r="N112" s="188" t="s">
        <v>44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155</v>
      </c>
      <c r="AT112" s="191" t="s">
        <v>150</v>
      </c>
      <c r="AU112" s="191" t="s">
        <v>82</v>
      </c>
      <c r="AY112" s="19" t="s">
        <v>148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80</v>
      </c>
      <c r="BK112" s="192">
        <f>ROUND(I112*H112,2)</f>
        <v>0</v>
      </c>
      <c r="BL112" s="19" t="s">
        <v>155</v>
      </c>
      <c r="BM112" s="191" t="s">
        <v>173</v>
      </c>
    </row>
    <row r="113" spans="1:65" s="2" customFormat="1" ht="11.25">
      <c r="A113" s="36"/>
      <c r="B113" s="37"/>
      <c r="C113" s="38"/>
      <c r="D113" s="193" t="s">
        <v>157</v>
      </c>
      <c r="E113" s="38"/>
      <c r="F113" s="194" t="s">
        <v>174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157</v>
      </c>
      <c r="AU113" s="19" t="s">
        <v>82</v>
      </c>
    </row>
    <row r="114" spans="1:65" s="14" customFormat="1" ht="11.25">
      <c r="B114" s="209"/>
      <c r="C114" s="210"/>
      <c r="D114" s="200" t="s">
        <v>159</v>
      </c>
      <c r="E114" s="211" t="s">
        <v>19</v>
      </c>
      <c r="F114" s="212" t="s">
        <v>175</v>
      </c>
      <c r="G114" s="210"/>
      <c r="H114" s="213">
        <v>77</v>
      </c>
      <c r="I114" s="214"/>
      <c r="J114" s="210"/>
      <c r="K114" s="210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159</v>
      </c>
      <c r="AU114" s="219" t="s">
        <v>82</v>
      </c>
      <c r="AV114" s="14" t="s">
        <v>82</v>
      </c>
      <c r="AW114" s="14" t="s">
        <v>34</v>
      </c>
      <c r="AX114" s="14" t="s">
        <v>73</v>
      </c>
      <c r="AY114" s="219" t="s">
        <v>148</v>
      </c>
    </row>
    <row r="115" spans="1:65" s="15" customFormat="1" ht="11.25">
      <c r="B115" s="220"/>
      <c r="C115" s="221"/>
      <c r="D115" s="200" t="s">
        <v>159</v>
      </c>
      <c r="E115" s="222" t="s">
        <v>19</v>
      </c>
      <c r="F115" s="223" t="s">
        <v>162</v>
      </c>
      <c r="G115" s="221"/>
      <c r="H115" s="224">
        <v>77</v>
      </c>
      <c r="I115" s="225"/>
      <c r="J115" s="221"/>
      <c r="K115" s="221"/>
      <c r="L115" s="226"/>
      <c r="M115" s="227"/>
      <c r="N115" s="228"/>
      <c r="O115" s="228"/>
      <c r="P115" s="228"/>
      <c r="Q115" s="228"/>
      <c r="R115" s="228"/>
      <c r="S115" s="228"/>
      <c r="T115" s="229"/>
      <c r="AT115" s="230" t="s">
        <v>159</v>
      </c>
      <c r="AU115" s="230" t="s">
        <v>82</v>
      </c>
      <c r="AV115" s="15" t="s">
        <v>155</v>
      </c>
      <c r="AW115" s="15" t="s">
        <v>34</v>
      </c>
      <c r="AX115" s="15" t="s">
        <v>80</v>
      </c>
      <c r="AY115" s="230" t="s">
        <v>148</v>
      </c>
    </row>
    <row r="116" spans="1:65" s="2" customFormat="1" ht="24.2" customHeight="1">
      <c r="A116" s="36"/>
      <c r="B116" s="37"/>
      <c r="C116" s="180" t="s">
        <v>155</v>
      </c>
      <c r="D116" s="180" t="s">
        <v>150</v>
      </c>
      <c r="E116" s="181" t="s">
        <v>176</v>
      </c>
      <c r="F116" s="182" t="s">
        <v>177</v>
      </c>
      <c r="G116" s="183" t="s">
        <v>172</v>
      </c>
      <c r="H116" s="184">
        <v>2.2610000000000001</v>
      </c>
      <c r="I116" s="185"/>
      <c r="J116" s="186">
        <f>ROUND(I116*H116,2)</f>
        <v>0</v>
      </c>
      <c r="K116" s="182" t="s">
        <v>154</v>
      </c>
      <c r="L116" s="41"/>
      <c r="M116" s="187" t="s">
        <v>19</v>
      </c>
      <c r="N116" s="188" t="s">
        <v>44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155</v>
      </c>
      <c r="AT116" s="191" t="s">
        <v>150</v>
      </c>
      <c r="AU116" s="191" t="s">
        <v>82</v>
      </c>
      <c r="AY116" s="19" t="s">
        <v>148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80</v>
      </c>
      <c r="BK116" s="192">
        <f>ROUND(I116*H116,2)</f>
        <v>0</v>
      </c>
      <c r="BL116" s="19" t="s">
        <v>155</v>
      </c>
      <c r="BM116" s="191" t="s">
        <v>178</v>
      </c>
    </row>
    <row r="117" spans="1:65" s="2" customFormat="1" ht="11.25">
      <c r="A117" s="36"/>
      <c r="B117" s="37"/>
      <c r="C117" s="38"/>
      <c r="D117" s="193" t="s">
        <v>157</v>
      </c>
      <c r="E117" s="38"/>
      <c r="F117" s="194" t="s">
        <v>179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157</v>
      </c>
      <c r="AU117" s="19" t="s">
        <v>82</v>
      </c>
    </row>
    <row r="118" spans="1:65" s="13" customFormat="1" ht="11.25">
      <c r="B118" s="198"/>
      <c r="C118" s="199"/>
      <c r="D118" s="200" t="s">
        <v>159</v>
      </c>
      <c r="E118" s="201" t="s">
        <v>19</v>
      </c>
      <c r="F118" s="202" t="s">
        <v>180</v>
      </c>
      <c r="G118" s="199"/>
      <c r="H118" s="201" t="s">
        <v>19</v>
      </c>
      <c r="I118" s="203"/>
      <c r="J118" s="199"/>
      <c r="K118" s="199"/>
      <c r="L118" s="204"/>
      <c r="M118" s="205"/>
      <c r="N118" s="206"/>
      <c r="O118" s="206"/>
      <c r="P118" s="206"/>
      <c r="Q118" s="206"/>
      <c r="R118" s="206"/>
      <c r="S118" s="206"/>
      <c r="T118" s="207"/>
      <c r="AT118" s="208" t="s">
        <v>159</v>
      </c>
      <c r="AU118" s="208" t="s">
        <v>82</v>
      </c>
      <c r="AV118" s="13" t="s">
        <v>80</v>
      </c>
      <c r="AW118" s="13" t="s">
        <v>34</v>
      </c>
      <c r="AX118" s="13" t="s">
        <v>73</v>
      </c>
      <c r="AY118" s="208" t="s">
        <v>148</v>
      </c>
    </row>
    <row r="119" spans="1:65" s="14" customFormat="1" ht="11.25">
      <c r="B119" s="209"/>
      <c r="C119" s="210"/>
      <c r="D119" s="200" t="s">
        <v>159</v>
      </c>
      <c r="E119" s="211" t="s">
        <v>19</v>
      </c>
      <c r="F119" s="212" t="s">
        <v>181</v>
      </c>
      <c r="G119" s="210"/>
      <c r="H119" s="213">
        <v>2.2610000000000001</v>
      </c>
      <c r="I119" s="214"/>
      <c r="J119" s="210"/>
      <c r="K119" s="210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159</v>
      </c>
      <c r="AU119" s="219" t="s">
        <v>82</v>
      </c>
      <c r="AV119" s="14" t="s">
        <v>82</v>
      </c>
      <c r="AW119" s="14" t="s">
        <v>34</v>
      </c>
      <c r="AX119" s="14" t="s">
        <v>73</v>
      </c>
      <c r="AY119" s="219" t="s">
        <v>148</v>
      </c>
    </row>
    <row r="120" spans="1:65" s="15" customFormat="1" ht="11.25">
      <c r="B120" s="220"/>
      <c r="C120" s="221"/>
      <c r="D120" s="200" t="s">
        <v>159</v>
      </c>
      <c r="E120" s="222" t="s">
        <v>19</v>
      </c>
      <c r="F120" s="223" t="s">
        <v>162</v>
      </c>
      <c r="G120" s="221"/>
      <c r="H120" s="224">
        <v>2.2610000000000001</v>
      </c>
      <c r="I120" s="225"/>
      <c r="J120" s="221"/>
      <c r="K120" s="221"/>
      <c r="L120" s="226"/>
      <c r="M120" s="227"/>
      <c r="N120" s="228"/>
      <c r="O120" s="228"/>
      <c r="P120" s="228"/>
      <c r="Q120" s="228"/>
      <c r="R120" s="228"/>
      <c r="S120" s="228"/>
      <c r="T120" s="229"/>
      <c r="AT120" s="230" t="s">
        <v>159</v>
      </c>
      <c r="AU120" s="230" t="s">
        <v>82</v>
      </c>
      <c r="AV120" s="15" t="s">
        <v>155</v>
      </c>
      <c r="AW120" s="15" t="s">
        <v>34</v>
      </c>
      <c r="AX120" s="15" t="s">
        <v>80</v>
      </c>
      <c r="AY120" s="230" t="s">
        <v>148</v>
      </c>
    </row>
    <row r="121" spans="1:65" s="2" customFormat="1" ht="24.2" customHeight="1">
      <c r="A121" s="36"/>
      <c r="B121" s="37"/>
      <c r="C121" s="180" t="s">
        <v>182</v>
      </c>
      <c r="D121" s="180" t="s">
        <v>150</v>
      </c>
      <c r="E121" s="181" t="s">
        <v>183</v>
      </c>
      <c r="F121" s="182" t="s">
        <v>184</v>
      </c>
      <c r="G121" s="183" t="s">
        <v>172</v>
      </c>
      <c r="H121" s="184">
        <v>78.569999999999993</v>
      </c>
      <c r="I121" s="185"/>
      <c r="J121" s="186">
        <f>ROUND(I121*H121,2)</f>
        <v>0</v>
      </c>
      <c r="K121" s="182" t="s">
        <v>154</v>
      </c>
      <c r="L121" s="41"/>
      <c r="M121" s="187" t="s">
        <v>19</v>
      </c>
      <c r="N121" s="188" t="s">
        <v>44</v>
      </c>
      <c r="O121" s="66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155</v>
      </c>
      <c r="AT121" s="191" t="s">
        <v>150</v>
      </c>
      <c r="AU121" s="191" t="s">
        <v>82</v>
      </c>
      <c r="AY121" s="19" t="s">
        <v>148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80</v>
      </c>
      <c r="BK121" s="192">
        <f>ROUND(I121*H121,2)</f>
        <v>0</v>
      </c>
      <c r="BL121" s="19" t="s">
        <v>155</v>
      </c>
      <c r="BM121" s="191" t="s">
        <v>185</v>
      </c>
    </row>
    <row r="122" spans="1:65" s="2" customFormat="1" ht="11.25">
      <c r="A122" s="36"/>
      <c r="B122" s="37"/>
      <c r="C122" s="38"/>
      <c r="D122" s="193" t="s">
        <v>157</v>
      </c>
      <c r="E122" s="38"/>
      <c r="F122" s="194" t="s">
        <v>186</v>
      </c>
      <c r="G122" s="38"/>
      <c r="H122" s="38"/>
      <c r="I122" s="195"/>
      <c r="J122" s="38"/>
      <c r="K122" s="38"/>
      <c r="L122" s="41"/>
      <c r="M122" s="196"/>
      <c r="N122" s="197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157</v>
      </c>
      <c r="AU122" s="19" t="s">
        <v>82</v>
      </c>
    </row>
    <row r="123" spans="1:65" s="13" customFormat="1" ht="11.25">
      <c r="B123" s="198"/>
      <c r="C123" s="199"/>
      <c r="D123" s="200" t="s">
        <v>159</v>
      </c>
      <c r="E123" s="201" t="s">
        <v>19</v>
      </c>
      <c r="F123" s="202" t="s">
        <v>187</v>
      </c>
      <c r="G123" s="199"/>
      <c r="H123" s="201" t="s">
        <v>19</v>
      </c>
      <c r="I123" s="203"/>
      <c r="J123" s="199"/>
      <c r="K123" s="199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159</v>
      </c>
      <c r="AU123" s="208" t="s">
        <v>82</v>
      </c>
      <c r="AV123" s="13" t="s">
        <v>80</v>
      </c>
      <c r="AW123" s="13" t="s">
        <v>34</v>
      </c>
      <c r="AX123" s="13" t="s">
        <v>73</v>
      </c>
      <c r="AY123" s="208" t="s">
        <v>148</v>
      </c>
    </row>
    <row r="124" spans="1:65" s="14" customFormat="1" ht="11.25">
      <c r="B124" s="209"/>
      <c r="C124" s="210"/>
      <c r="D124" s="200" t="s">
        <v>159</v>
      </c>
      <c r="E124" s="211" t="s">
        <v>19</v>
      </c>
      <c r="F124" s="212" t="s">
        <v>188</v>
      </c>
      <c r="G124" s="210"/>
      <c r="H124" s="213">
        <v>77</v>
      </c>
      <c r="I124" s="214"/>
      <c r="J124" s="210"/>
      <c r="K124" s="210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159</v>
      </c>
      <c r="AU124" s="219" t="s">
        <v>82</v>
      </c>
      <c r="AV124" s="14" t="s">
        <v>82</v>
      </c>
      <c r="AW124" s="14" t="s">
        <v>34</v>
      </c>
      <c r="AX124" s="14" t="s">
        <v>73</v>
      </c>
      <c r="AY124" s="219" t="s">
        <v>148</v>
      </c>
    </row>
    <row r="125" spans="1:65" s="13" customFormat="1" ht="11.25">
      <c r="B125" s="198"/>
      <c r="C125" s="199"/>
      <c r="D125" s="200" t="s">
        <v>159</v>
      </c>
      <c r="E125" s="201" t="s">
        <v>19</v>
      </c>
      <c r="F125" s="202" t="s">
        <v>189</v>
      </c>
      <c r="G125" s="199"/>
      <c r="H125" s="201" t="s">
        <v>19</v>
      </c>
      <c r="I125" s="203"/>
      <c r="J125" s="199"/>
      <c r="K125" s="199"/>
      <c r="L125" s="204"/>
      <c r="M125" s="205"/>
      <c r="N125" s="206"/>
      <c r="O125" s="206"/>
      <c r="P125" s="206"/>
      <c r="Q125" s="206"/>
      <c r="R125" s="206"/>
      <c r="S125" s="206"/>
      <c r="T125" s="207"/>
      <c r="AT125" s="208" t="s">
        <v>159</v>
      </c>
      <c r="AU125" s="208" t="s">
        <v>82</v>
      </c>
      <c r="AV125" s="13" t="s">
        <v>80</v>
      </c>
      <c r="AW125" s="13" t="s">
        <v>34</v>
      </c>
      <c r="AX125" s="13" t="s">
        <v>73</v>
      </c>
      <c r="AY125" s="208" t="s">
        <v>148</v>
      </c>
    </row>
    <row r="126" spans="1:65" s="14" customFormat="1" ht="11.25">
      <c r="B126" s="209"/>
      <c r="C126" s="210"/>
      <c r="D126" s="200" t="s">
        <v>159</v>
      </c>
      <c r="E126" s="211" t="s">
        <v>19</v>
      </c>
      <c r="F126" s="212" t="s">
        <v>190</v>
      </c>
      <c r="G126" s="210"/>
      <c r="H126" s="213">
        <v>1.57</v>
      </c>
      <c r="I126" s="214"/>
      <c r="J126" s="210"/>
      <c r="K126" s="210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159</v>
      </c>
      <c r="AU126" s="219" t="s">
        <v>82</v>
      </c>
      <c r="AV126" s="14" t="s">
        <v>82</v>
      </c>
      <c r="AW126" s="14" t="s">
        <v>34</v>
      </c>
      <c r="AX126" s="14" t="s">
        <v>73</v>
      </c>
      <c r="AY126" s="219" t="s">
        <v>148</v>
      </c>
    </row>
    <row r="127" spans="1:65" s="15" customFormat="1" ht="11.25">
      <c r="B127" s="220"/>
      <c r="C127" s="221"/>
      <c r="D127" s="200" t="s">
        <v>159</v>
      </c>
      <c r="E127" s="222" t="s">
        <v>19</v>
      </c>
      <c r="F127" s="223" t="s">
        <v>162</v>
      </c>
      <c r="G127" s="221"/>
      <c r="H127" s="224">
        <v>78.569999999999993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159</v>
      </c>
      <c r="AU127" s="230" t="s">
        <v>82</v>
      </c>
      <c r="AV127" s="15" t="s">
        <v>155</v>
      </c>
      <c r="AW127" s="15" t="s">
        <v>34</v>
      </c>
      <c r="AX127" s="15" t="s">
        <v>80</v>
      </c>
      <c r="AY127" s="230" t="s">
        <v>148</v>
      </c>
    </row>
    <row r="128" spans="1:65" s="2" customFormat="1" ht="24.2" customHeight="1">
      <c r="A128" s="36"/>
      <c r="B128" s="37"/>
      <c r="C128" s="180" t="s">
        <v>191</v>
      </c>
      <c r="D128" s="180" t="s">
        <v>150</v>
      </c>
      <c r="E128" s="181" t="s">
        <v>192</v>
      </c>
      <c r="F128" s="182" t="s">
        <v>193</v>
      </c>
      <c r="G128" s="183" t="s">
        <v>172</v>
      </c>
      <c r="H128" s="184">
        <v>8</v>
      </c>
      <c r="I128" s="185"/>
      <c r="J128" s="186">
        <f>ROUND(I128*H128,2)</f>
        <v>0</v>
      </c>
      <c r="K128" s="182" t="s">
        <v>154</v>
      </c>
      <c r="L128" s="41"/>
      <c r="M128" s="187" t="s">
        <v>19</v>
      </c>
      <c r="N128" s="188" t="s">
        <v>44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155</v>
      </c>
      <c r="AT128" s="191" t="s">
        <v>150</v>
      </c>
      <c r="AU128" s="191" t="s">
        <v>82</v>
      </c>
      <c r="AY128" s="19" t="s">
        <v>148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80</v>
      </c>
      <c r="BK128" s="192">
        <f>ROUND(I128*H128,2)</f>
        <v>0</v>
      </c>
      <c r="BL128" s="19" t="s">
        <v>155</v>
      </c>
      <c r="BM128" s="191" t="s">
        <v>194</v>
      </c>
    </row>
    <row r="129" spans="1:65" s="2" customFormat="1" ht="11.25">
      <c r="A129" s="36"/>
      <c r="B129" s="37"/>
      <c r="C129" s="38"/>
      <c r="D129" s="193" t="s">
        <v>157</v>
      </c>
      <c r="E129" s="38"/>
      <c r="F129" s="194" t="s">
        <v>195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157</v>
      </c>
      <c r="AU129" s="19" t="s">
        <v>82</v>
      </c>
    </row>
    <row r="130" spans="1:65" s="13" customFormat="1" ht="11.25">
      <c r="B130" s="198"/>
      <c r="C130" s="199"/>
      <c r="D130" s="200" t="s">
        <v>159</v>
      </c>
      <c r="E130" s="201" t="s">
        <v>19</v>
      </c>
      <c r="F130" s="202" t="s">
        <v>196</v>
      </c>
      <c r="G130" s="199"/>
      <c r="H130" s="201" t="s">
        <v>19</v>
      </c>
      <c r="I130" s="203"/>
      <c r="J130" s="199"/>
      <c r="K130" s="199"/>
      <c r="L130" s="204"/>
      <c r="M130" s="205"/>
      <c r="N130" s="206"/>
      <c r="O130" s="206"/>
      <c r="P130" s="206"/>
      <c r="Q130" s="206"/>
      <c r="R130" s="206"/>
      <c r="S130" s="206"/>
      <c r="T130" s="207"/>
      <c r="AT130" s="208" t="s">
        <v>159</v>
      </c>
      <c r="AU130" s="208" t="s">
        <v>82</v>
      </c>
      <c r="AV130" s="13" t="s">
        <v>80</v>
      </c>
      <c r="AW130" s="13" t="s">
        <v>34</v>
      </c>
      <c r="AX130" s="13" t="s">
        <v>73</v>
      </c>
      <c r="AY130" s="208" t="s">
        <v>148</v>
      </c>
    </row>
    <row r="131" spans="1:65" s="14" customFormat="1" ht="11.25">
      <c r="B131" s="209"/>
      <c r="C131" s="210"/>
      <c r="D131" s="200" t="s">
        <v>159</v>
      </c>
      <c r="E131" s="211" t="s">
        <v>19</v>
      </c>
      <c r="F131" s="212" t="s">
        <v>197</v>
      </c>
      <c r="G131" s="210"/>
      <c r="H131" s="213">
        <v>8</v>
      </c>
      <c r="I131" s="214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159</v>
      </c>
      <c r="AU131" s="219" t="s">
        <v>82</v>
      </c>
      <c r="AV131" s="14" t="s">
        <v>82</v>
      </c>
      <c r="AW131" s="14" t="s">
        <v>34</v>
      </c>
      <c r="AX131" s="14" t="s">
        <v>73</v>
      </c>
      <c r="AY131" s="219" t="s">
        <v>148</v>
      </c>
    </row>
    <row r="132" spans="1:65" s="15" customFormat="1" ht="11.25">
      <c r="B132" s="220"/>
      <c r="C132" s="221"/>
      <c r="D132" s="200" t="s">
        <v>159</v>
      </c>
      <c r="E132" s="222" t="s">
        <v>19</v>
      </c>
      <c r="F132" s="223" t="s">
        <v>162</v>
      </c>
      <c r="G132" s="221"/>
      <c r="H132" s="224">
        <v>8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159</v>
      </c>
      <c r="AU132" s="230" t="s">
        <v>82</v>
      </c>
      <c r="AV132" s="15" t="s">
        <v>155</v>
      </c>
      <c r="AW132" s="15" t="s">
        <v>34</v>
      </c>
      <c r="AX132" s="15" t="s">
        <v>80</v>
      </c>
      <c r="AY132" s="230" t="s">
        <v>148</v>
      </c>
    </row>
    <row r="133" spans="1:65" s="2" customFormat="1" ht="37.9" customHeight="1">
      <c r="A133" s="36"/>
      <c r="B133" s="37"/>
      <c r="C133" s="180" t="s">
        <v>198</v>
      </c>
      <c r="D133" s="180" t="s">
        <v>150</v>
      </c>
      <c r="E133" s="181" t="s">
        <v>199</v>
      </c>
      <c r="F133" s="182" t="s">
        <v>200</v>
      </c>
      <c r="G133" s="183" t="s">
        <v>172</v>
      </c>
      <c r="H133" s="184">
        <v>86.75</v>
      </c>
      <c r="I133" s="185"/>
      <c r="J133" s="186">
        <f>ROUND(I133*H133,2)</f>
        <v>0</v>
      </c>
      <c r="K133" s="182" t="s">
        <v>154</v>
      </c>
      <c r="L133" s="41"/>
      <c r="M133" s="187" t="s">
        <v>19</v>
      </c>
      <c r="N133" s="188" t="s">
        <v>44</v>
      </c>
      <c r="O133" s="6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155</v>
      </c>
      <c r="AT133" s="191" t="s">
        <v>150</v>
      </c>
      <c r="AU133" s="191" t="s">
        <v>82</v>
      </c>
      <c r="AY133" s="19" t="s">
        <v>148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80</v>
      </c>
      <c r="BK133" s="192">
        <f>ROUND(I133*H133,2)</f>
        <v>0</v>
      </c>
      <c r="BL133" s="19" t="s">
        <v>155</v>
      </c>
      <c r="BM133" s="191" t="s">
        <v>201</v>
      </c>
    </row>
    <row r="134" spans="1:65" s="2" customFormat="1" ht="11.25">
      <c r="A134" s="36"/>
      <c r="B134" s="37"/>
      <c r="C134" s="38"/>
      <c r="D134" s="193" t="s">
        <v>157</v>
      </c>
      <c r="E134" s="38"/>
      <c r="F134" s="194" t="s">
        <v>202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157</v>
      </c>
      <c r="AU134" s="19" t="s">
        <v>82</v>
      </c>
    </row>
    <row r="135" spans="1:65" s="13" customFormat="1" ht="11.25">
      <c r="B135" s="198"/>
      <c r="C135" s="199"/>
      <c r="D135" s="200" t="s">
        <v>159</v>
      </c>
      <c r="E135" s="201" t="s">
        <v>19</v>
      </c>
      <c r="F135" s="202" t="s">
        <v>203</v>
      </c>
      <c r="G135" s="199"/>
      <c r="H135" s="201" t="s">
        <v>19</v>
      </c>
      <c r="I135" s="203"/>
      <c r="J135" s="199"/>
      <c r="K135" s="199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159</v>
      </c>
      <c r="AU135" s="208" t="s">
        <v>82</v>
      </c>
      <c r="AV135" s="13" t="s">
        <v>80</v>
      </c>
      <c r="AW135" s="13" t="s">
        <v>34</v>
      </c>
      <c r="AX135" s="13" t="s">
        <v>73</v>
      </c>
      <c r="AY135" s="208" t="s">
        <v>148</v>
      </c>
    </row>
    <row r="136" spans="1:65" s="14" customFormat="1" ht="11.25">
      <c r="B136" s="209"/>
      <c r="C136" s="210"/>
      <c r="D136" s="200" t="s">
        <v>159</v>
      </c>
      <c r="E136" s="211" t="s">
        <v>19</v>
      </c>
      <c r="F136" s="212" t="s">
        <v>204</v>
      </c>
      <c r="G136" s="210"/>
      <c r="H136" s="213">
        <v>78.75</v>
      </c>
      <c r="I136" s="214"/>
      <c r="J136" s="210"/>
      <c r="K136" s="210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159</v>
      </c>
      <c r="AU136" s="219" t="s">
        <v>82</v>
      </c>
      <c r="AV136" s="14" t="s">
        <v>82</v>
      </c>
      <c r="AW136" s="14" t="s">
        <v>34</v>
      </c>
      <c r="AX136" s="14" t="s">
        <v>73</v>
      </c>
      <c r="AY136" s="219" t="s">
        <v>148</v>
      </c>
    </row>
    <row r="137" spans="1:65" s="14" customFormat="1" ht="11.25">
      <c r="B137" s="209"/>
      <c r="C137" s="210"/>
      <c r="D137" s="200" t="s">
        <v>159</v>
      </c>
      <c r="E137" s="211" t="s">
        <v>19</v>
      </c>
      <c r="F137" s="212" t="s">
        <v>205</v>
      </c>
      <c r="G137" s="210"/>
      <c r="H137" s="213">
        <v>8</v>
      </c>
      <c r="I137" s="214"/>
      <c r="J137" s="210"/>
      <c r="K137" s="210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159</v>
      </c>
      <c r="AU137" s="219" t="s">
        <v>82</v>
      </c>
      <c r="AV137" s="14" t="s">
        <v>82</v>
      </c>
      <c r="AW137" s="14" t="s">
        <v>34</v>
      </c>
      <c r="AX137" s="14" t="s">
        <v>73</v>
      </c>
      <c r="AY137" s="219" t="s">
        <v>148</v>
      </c>
    </row>
    <row r="138" spans="1:65" s="15" customFormat="1" ht="11.25">
      <c r="B138" s="220"/>
      <c r="C138" s="221"/>
      <c r="D138" s="200" t="s">
        <v>159</v>
      </c>
      <c r="E138" s="222" t="s">
        <v>19</v>
      </c>
      <c r="F138" s="223" t="s">
        <v>162</v>
      </c>
      <c r="G138" s="221"/>
      <c r="H138" s="224">
        <v>86.75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159</v>
      </c>
      <c r="AU138" s="230" t="s">
        <v>82</v>
      </c>
      <c r="AV138" s="15" t="s">
        <v>155</v>
      </c>
      <c r="AW138" s="15" t="s">
        <v>34</v>
      </c>
      <c r="AX138" s="15" t="s">
        <v>80</v>
      </c>
      <c r="AY138" s="230" t="s">
        <v>148</v>
      </c>
    </row>
    <row r="139" spans="1:65" s="2" customFormat="1" ht="37.9" customHeight="1">
      <c r="A139" s="36"/>
      <c r="B139" s="37"/>
      <c r="C139" s="180" t="s">
        <v>206</v>
      </c>
      <c r="D139" s="180" t="s">
        <v>150</v>
      </c>
      <c r="E139" s="181" t="s">
        <v>207</v>
      </c>
      <c r="F139" s="182" t="s">
        <v>208</v>
      </c>
      <c r="G139" s="183" t="s">
        <v>172</v>
      </c>
      <c r="H139" s="184">
        <v>867.5</v>
      </c>
      <c r="I139" s="185"/>
      <c r="J139" s="186">
        <f>ROUND(I139*H139,2)</f>
        <v>0</v>
      </c>
      <c r="K139" s="182" t="s">
        <v>154</v>
      </c>
      <c r="L139" s="41"/>
      <c r="M139" s="187" t="s">
        <v>19</v>
      </c>
      <c r="N139" s="188" t="s">
        <v>44</v>
      </c>
      <c r="O139" s="6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155</v>
      </c>
      <c r="AT139" s="191" t="s">
        <v>150</v>
      </c>
      <c r="AU139" s="191" t="s">
        <v>82</v>
      </c>
      <c r="AY139" s="19" t="s">
        <v>148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80</v>
      </c>
      <c r="BK139" s="192">
        <f>ROUND(I139*H139,2)</f>
        <v>0</v>
      </c>
      <c r="BL139" s="19" t="s">
        <v>155</v>
      </c>
      <c r="BM139" s="191" t="s">
        <v>209</v>
      </c>
    </row>
    <row r="140" spans="1:65" s="2" customFormat="1" ht="11.25">
      <c r="A140" s="36"/>
      <c r="B140" s="37"/>
      <c r="C140" s="38"/>
      <c r="D140" s="193" t="s">
        <v>157</v>
      </c>
      <c r="E140" s="38"/>
      <c r="F140" s="194" t="s">
        <v>210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157</v>
      </c>
      <c r="AU140" s="19" t="s">
        <v>82</v>
      </c>
    </row>
    <row r="141" spans="1:65" s="13" customFormat="1" ht="11.25">
      <c r="B141" s="198"/>
      <c r="C141" s="199"/>
      <c r="D141" s="200" t="s">
        <v>159</v>
      </c>
      <c r="E141" s="201" t="s">
        <v>19</v>
      </c>
      <c r="F141" s="202" t="s">
        <v>211</v>
      </c>
      <c r="G141" s="199"/>
      <c r="H141" s="201" t="s">
        <v>19</v>
      </c>
      <c r="I141" s="203"/>
      <c r="J141" s="199"/>
      <c r="K141" s="199"/>
      <c r="L141" s="204"/>
      <c r="M141" s="205"/>
      <c r="N141" s="206"/>
      <c r="O141" s="206"/>
      <c r="P141" s="206"/>
      <c r="Q141" s="206"/>
      <c r="R141" s="206"/>
      <c r="S141" s="206"/>
      <c r="T141" s="207"/>
      <c r="AT141" s="208" t="s">
        <v>159</v>
      </c>
      <c r="AU141" s="208" t="s">
        <v>82</v>
      </c>
      <c r="AV141" s="13" t="s">
        <v>80</v>
      </c>
      <c r="AW141" s="13" t="s">
        <v>34</v>
      </c>
      <c r="AX141" s="13" t="s">
        <v>73</v>
      </c>
      <c r="AY141" s="208" t="s">
        <v>148</v>
      </c>
    </row>
    <row r="142" spans="1:65" s="14" customFormat="1" ht="11.25">
      <c r="B142" s="209"/>
      <c r="C142" s="210"/>
      <c r="D142" s="200" t="s">
        <v>159</v>
      </c>
      <c r="E142" s="211" t="s">
        <v>19</v>
      </c>
      <c r="F142" s="212" t="s">
        <v>212</v>
      </c>
      <c r="G142" s="210"/>
      <c r="H142" s="213">
        <v>867.5</v>
      </c>
      <c r="I142" s="214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159</v>
      </c>
      <c r="AU142" s="219" t="s">
        <v>82</v>
      </c>
      <c r="AV142" s="14" t="s">
        <v>82</v>
      </c>
      <c r="AW142" s="14" t="s">
        <v>34</v>
      </c>
      <c r="AX142" s="14" t="s">
        <v>80</v>
      </c>
      <c r="AY142" s="219" t="s">
        <v>148</v>
      </c>
    </row>
    <row r="143" spans="1:65" s="2" customFormat="1" ht="24.2" customHeight="1">
      <c r="A143" s="36"/>
      <c r="B143" s="37"/>
      <c r="C143" s="180" t="s">
        <v>213</v>
      </c>
      <c r="D143" s="180" t="s">
        <v>150</v>
      </c>
      <c r="E143" s="181" t="s">
        <v>214</v>
      </c>
      <c r="F143" s="182" t="s">
        <v>215</v>
      </c>
      <c r="G143" s="183" t="s">
        <v>172</v>
      </c>
      <c r="H143" s="184">
        <v>86.75</v>
      </c>
      <c r="I143" s="185"/>
      <c r="J143" s="186">
        <f>ROUND(I143*H143,2)</f>
        <v>0</v>
      </c>
      <c r="K143" s="182" t="s">
        <v>154</v>
      </c>
      <c r="L143" s="41"/>
      <c r="M143" s="187" t="s">
        <v>19</v>
      </c>
      <c r="N143" s="188" t="s">
        <v>44</v>
      </c>
      <c r="O143" s="6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155</v>
      </c>
      <c r="AT143" s="191" t="s">
        <v>150</v>
      </c>
      <c r="AU143" s="191" t="s">
        <v>82</v>
      </c>
      <c r="AY143" s="19" t="s">
        <v>148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80</v>
      </c>
      <c r="BK143" s="192">
        <f>ROUND(I143*H143,2)</f>
        <v>0</v>
      </c>
      <c r="BL143" s="19" t="s">
        <v>155</v>
      </c>
      <c r="BM143" s="191" t="s">
        <v>216</v>
      </c>
    </row>
    <row r="144" spans="1:65" s="2" customFormat="1" ht="11.25">
      <c r="A144" s="36"/>
      <c r="B144" s="37"/>
      <c r="C144" s="38"/>
      <c r="D144" s="193" t="s">
        <v>157</v>
      </c>
      <c r="E144" s="38"/>
      <c r="F144" s="194" t="s">
        <v>217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157</v>
      </c>
      <c r="AU144" s="19" t="s">
        <v>82</v>
      </c>
    </row>
    <row r="145" spans="1:65" s="14" customFormat="1" ht="11.25">
      <c r="B145" s="209"/>
      <c r="C145" s="210"/>
      <c r="D145" s="200" t="s">
        <v>159</v>
      </c>
      <c r="E145" s="211" t="s">
        <v>19</v>
      </c>
      <c r="F145" s="212" t="s">
        <v>218</v>
      </c>
      <c r="G145" s="210"/>
      <c r="H145" s="213">
        <v>86.75</v>
      </c>
      <c r="I145" s="214"/>
      <c r="J145" s="210"/>
      <c r="K145" s="210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159</v>
      </c>
      <c r="AU145" s="219" t="s">
        <v>82</v>
      </c>
      <c r="AV145" s="14" t="s">
        <v>82</v>
      </c>
      <c r="AW145" s="14" t="s">
        <v>34</v>
      </c>
      <c r="AX145" s="14" t="s">
        <v>80</v>
      </c>
      <c r="AY145" s="219" t="s">
        <v>148</v>
      </c>
    </row>
    <row r="146" spans="1:65" s="2" customFormat="1" ht="24.2" customHeight="1">
      <c r="A146" s="36"/>
      <c r="B146" s="37"/>
      <c r="C146" s="180" t="s">
        <v>219</v>
      </c>
      <c r="D146" s="180" t="s">
        <v>150</v>
      </c>
      <c r="E146" s="181" t="s">
        <v>220</v>
      </c>
      <c r="F146" s="182" t="s">
        <v>221</v>
      </c>
      <c r="G146" s="183" t="s">
        <v>222</v>
      </c>
      <c r="H146" s="184">
        <v>164.82499999999999</v>
      </c>
      <c r="I146" s="185"/>
      <c r="J146" s="186">
        <f>ROUND(I146*H146,2)</f>
        <v>0</v>
      </c>
      <c r="K146" s="182" t="s">
        <v>154</v>
      </c>
      <c r="L146" s="41"/>
      <c r="M146" s="187" t="s">
        <v>19</v>
      </c>
      <c r="N146" s="188" t="s">
        <v>44</v>
      </c>
      <c r="O146" s="6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155</v>
      </c>
      <c r="AT146" s="191" t="s">
        <v>150</v>
      </c>
      <c r="AU146" s="191" t="s">
        <v>82</v>
      </c>
      <c r="AY146" s="19" t="s">
        <v>148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80</v>
      </c>
      <c r="BK146" s="192">
        <f>ROUND(I146*H146,2)</f>
        <v>0</v>
      </c>
      <c r="BL146" s="19" t="s">
        <v>155</v>
      </c>
      <c r="BM146" s="191" t="s">
        <v>223</v>
      </c>
    </row>
    <row r="147" spans="1:65" s="2" customFormat="1" ht="11.25">
      <c r="A147" s="36"/>
      <c r="B147" s="37"/>
      <c r="C147" s="38"/>
      <c r="D147" s="193" t="s">
        <v>157</v>
      </c>
      <c r="E147" s="38"/>
      <c r="F147" s="194" t="s">
        <v>224</v>
      </c>
      <c r="G147" s="38"/>
      <c r="H147" s="38"/>
      <c r="I147" s="195"/>
      <c r="J147" s="38"/>
      <c r="K147" s="38"/>
      <c r="L147" s="41"/>
      <c r="M147" s="196"/>
      <c r="N147" s="197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157</v>
      </c>
      <c r="AU147" s="19" t="s">
        <v>82</v>
      </c>
    </row>
    <row r="148" spans="1:65" s="14" customFormat="1" ht="11.25">
      <c r="B148" s="209"/>
      <c r="C148" s="210"/>
      <c r="D148" s="200" t="s">
        <v>159</v>
      </c>
      <c r="E148" s="211" t="s">
        <v>19</v>
      </c>
      <c r="F148" s="212" t="s">
        <v>225</v>
      </c>
      <c r="G148" s="210"/>
      <c r="H148" s="213">
        <v>164.82499999999999</v>
      </c>
      <c r="I148" s="214"/>
      <c r="J148" s="210"/>
      <c r="K148" s="210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159</v>
      </c>
      <c r="AU148" s="219" t="s">
        <v>82</v>
      </c>
      <c r="AV148" s="14" t="s">
        <v>82</v>
      </c>
      <c r="AW148" s="14" t="s">
        <v>34</v>
      </c>
      <c r="AX148" s="14" t="s">
        <v>80</v>
      </c>
      <c r="AY148" s="219" t="s">
        <v>148</v>
      </c>
    </row>
    <row r="149" spans="1:65" s="2" customFormat="1" ht="24.2" customHeight="1">
      <c r="A149" s="36"/>
      <c r="B149" s="37"/>
      <c r="C149" s="180" t="s">
        <v>226</v>
      </c>
      <c r="D149" s="180" t="s">
        <v>150</v>
      </c>
      <c r="E149" s="181" t="s">
        <v>227</v>
      </c>
      <c r="F149" s="182" t="s">
        <v>228</v>
      </c>
      <c r="G149" s="183" t="s">
        <v>172</v>
      </c>
      <c r="H149" s="184">
        <v>78.569999999999993</v>
      </c>
      <c r="I149" s="185"/>
      <c r="J149" s="186">
        <f>ROUND(I149*H149,2)</f>
        <v>0</v>
      </c>
      <c r="K149" s="182" t="s">
        <v>154</v>
      </c>
      <c r="L149" s="41"/>
      <c r="M149" s="187" t="s">
        <v>19</v>
      </c>
      <c r="N149" s="188" t="s">
        <v>44</v>
      </c>
      <c r="O149" s="66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155</v>
      </c>
      <c r="AT149" s="191" t="s">
        <v>150</v>
      </c>
      <c r="AU149" s="191" t="s">
        <v>82</v>
      </c>
      <c r="AY149" s="19" t="s">
        <v>148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80</v>
      </c>
      <c r="BK149" s="192">
        <f>ROUND(I149*H149,2)</f>
        <v>0</v>
      </c>
      <c r="BL149" s="19" t="s">
        <v>155</v>
      </c>
      <c r="BM149" s="191" t="s">
        <v>229</v>
      </c>
    </row>
    <row r="150" spans="1:65" s="2" customFormat="1" ht="11.25">
      <c r="A150" s="36"/>
      <c r="B150" s="37"/>
      <c r="C150" s="38"/>
      <c r="D150" s="193" t="s">
        <v>157</v>
      </c>
      <c r="E150" s="38"/>
      <c r="F150" s="194" t="s">
        <v>230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157</v>
      </c>
      <c r="AU150" s="19" t="s">
        <v>82</v>
      </c>
    </row>
    <row r="151" spans="1:65" s="14" customFormat="1" ht="11.25">
      <c r="B151" s="209"/>
      <c r="C151" s="210"/>
      <c r="D151" s="200" t="s">
        <v>159</v>
      </c>
      <c r="E151" s="211" t="s">
        <v>19</v>
      </c>
      <c r="F151" s="212" t="s">
        <v>231</v>
      </c>
      <c r="G151" s="210"/>
      <c r="H151" s="213">
        <v>1.57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159</v>
      </c>
      <c r="AU151" s="219" t="s">
        <v>82</v>
      </c>
      <c r="AV151" s="14" t="s">
        <v>82</v>
      </c>
      <c r="AW151" s="14" t="s">
        <v>34</v>
      </c>
      <c r="AX151" s="14" t="s">
        <v>73</v>
      </c>
      <c r="AY151" s="219" t="s">
        <v>148</v>
      </c>
    </row>
    <row r="152" spans="1:65" s="14" customFormat="1" ht="11.25">
      <c r="B152" s="209"/>
      <c r="C152" s="210"/>
      <c r="D152" s="200" t="s">
        <v>159</v>
      </c>
      <c r="E152" s="211" t="s">
        <v>19</v>
      </c>
      <c r="F152" s="212" t="s">
        <v>232</v>
      </c>
      <c r="G152" s="210"/>
      <c r="H152" s="213">
        <v>77</v>
      </c>
      <c r="I152" s="214"/>
      <c r="J152" s="210"/>
      <c r="K152" s="210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159</v>
      </c>
      <c r="AU152" s="219" t="s">
        <v>82</v>
      </c>
      <c r="AV152" s="14" t="s">
        <v>82</v>
      </c>
      <c r="AW152" s="14" t="s">
        <v>34</v>
      </c>
      <c r="AX152" s="14" t="s">
        <v>73</v>
      </c>
      <c r="AY152" s="219" t="s">
        <v>148</v>
      </c>
    </row>
    <row r="153" spans="1:65" s="15" customFormat="1" ht="11.25">
      <c r="B153" s="220"/>
      <c r="C153" s="221"/>
      <c r="D153" s="200" t="s">
        <v>159</v>
      </c>
      <c r="E153" s="222" t="s">
        <v>19</v>
      </c>
      <c r="F153" s="223" t="s">
        <v>162</v>
      </c>
      <c r="G153" s="221"/>
      <c r="H153" s="224">
        <v>78.569999999999993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159</v>
      </c>
      <c r="AU153" s="230" t="s">
        <v>82</v>
      </c>
      <c r="AV153" s="15" t="s">
        <v>155</v>
      </c>
      <c r="AW153" s="15" t="s">
        <v>34</v>
      </c>
      <c r="AX153" s="15" t="s">
        <v>80</v>
      </c>
      <c r="AY153" s="230" t="s">
        <v>148</v>
      </c>
    </row>
    <row r="154" spans="1:65" s="2" customFormat="1" ht="16.5" customHeight="1">
      <c r="A154" s="36"/>
      <c r="B154" s="37"/>
      <c r="C154" s="231" t="s">
        <v>233</v>
      </c>
      <c r="D154" s="231" t="s">
        <v>234</v>
      </c>
      <c r="E154" s="232" t="s">
        <v>235</v>
      </c>
      <c r="F154" s="233" t="s">
        <v>236</v>
      </c>
      <c r="G154" s="234" t="s">
        <v>222</v>
      </c>
      <c r="H154" s="235">
        <v>2.8260000000000001</v>
      </c>
      <c r="I154" s="236"/>
      <c r="J154" s="237">
        <f>ROUND(I154*H154,2)</f>
        <v>0</v>
      </c>
      <c r="K154" s="233" t="s">
        <v>154</v>
      </c>
      <c r="L154" s="238"/>
      <c r="M154" s="239" t="s">
        <v>19</v>
      </c>
      <c r="N154" s="240" t="s">
        <v>44</v>
      </c>
      <c r="O154" s="66"/>
      <c r="P154" s="189">
        <f>O154*H154</f>
        <v>0</v>
      </c>
      <c r="Q154" s="189">
        <v>1</v>
      </c>
      <c r="R154" s="189">
        <f>Q154*H154</f>
        <v>2.8260000000000001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206</v>
      </c>
      <c r="AT154" s="191" t="s">
        <v>234</v>
      </c>
      <c r="AU154" s="191" t="s">
        <v>82</v>
      </c>
      <c r="AY154" s="19" t="s">
        <v>148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80</v>
      </c>
      <c r="BK154" s="192">
        <f>ROUND(I154*H154,2)</f>
        <v>0</v>
      </c>
      <c r="BL154" s="19" t="s">
        <v>155</v>
      </c>
      <c r="BM154" s="191" t="s">
        <v>237</v>
      </c>
    </row>
    <row r="155" spans="1:65" s="14" customFormat="1" ht="11.25">
      <c r="B155" s="209"/>
      <c r="C155" s="210"/>
      <c r="D155" s="200" t="s">
        <v>159</v>
      </c>
      <c r="E155" s="211" t="s">
        <v>19</v>
      </c>
      <c r="F155" s="212" t="s">
        <v>238</v>
      </c>
      <c r="G155" s="210"/>
      <c r="H155" s="213">
        <v>2.8260000000000001</v>
      </c>
      <c r="I155" s="214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159</v>
      </c>
      <c r="AU155" s="219" t="s">
        <v>82</v>
      </c>
      <c r="AV155" s="14" t="s">
        <v>82</v>
      </c>
      <c r="AW155" s="14" t="s">
        <v>34</v>
      </c>
      <c r="AX155" s="14" t="s">
        <v>80</v>
      </c>
      <c r="AY155" s="219" t="s">
        <v>148</v>
      </c>
    </row>
    <row r="156" spans="1:65" s="12" customFormat="1" ht="22.9" customHeight="1">
      <c r="B156" s="164"/>
      <c r="C156" s="165"/>
      <c r="D156" s="166" t="s">
        <v>72</v>
      </c>
      <c r="E156" s="178" t="s">
        <v>82</v>
      </c>
      <c r="F156" s="178" t="s">
        <v>239</v>
      </c>
      <c r="G156" s="165"/>
      <c r="H156" s="165"/>
      <c r="I156" s="168"/>
      <c r="J156" s="179">
        <f>BK156</f>
        <v>0</v>
      </c>
      <c r="K156" s="165"/>
      <c r="L156" s="170"/>
      <c r="M156" s="171"/>
      <c r="N156" s="172"/>
      <c r="O156" s="172"/>
      <c r="P156" s="173">
        <f>SUM(P157:P257)</f>
        <v>0</v>
      </c>
      <c r="Q156" s="172"/>
      <c r="R156" s="173">
        <f>SUM(R157:R257)</f>
        <v>59.370701620000006</v>
      </c>
      <c r="S156" s="172"/>
      <c r="T156" s="174">
        <f>SUM(T157:T257)</f>
        <v>17.2</v>
      </c>
      <c r="AR156" s="175" t="s">
        <v>80</v>
      </c>
      <c r="AT156" s="176" t="s">
        <v>72</v>
      </c>
      <c r="AU156" s="176" t="s">
        <v>80</v>
      </c>
      <c r="AY156" s="175" t="s">
        <v>148</v>
      </c>
      <c r="BK156" s="177">
        <f>SUM(BK157:BK257)</f>
        <v>0</v>
      </c>
    </row>
    <row r="157" spans="1:65" s="2" customFormat="1" ht="24.2" customHeight="1">
      <c r="A157" s="36"/>
      <c r="B157" s="37"/>
      <c r="C157" s="180" t="s">
        <v>240</v>
      </c>
      <c r="D157" s="180" t="s">
        <v>150</v>
      </c>
      <c r="E157" s="181" t="s">
        <v>241</v>
      </c>
      <c r="F157" s="182" t="s">
        <v>242</v>
      </c>
      <c r="G157" s="183" t="s">
        <v>153</v>
      </c>
      <c r="H157" s="184">
        <v>48</v>
      </c>
      <c r="I157" s="185"/>
      <c r="J157" s="186">
        <f>ROUND(I157*H157,2)</f>
        <v>0</v>
      </c>
      <c r="K157" s="182" t="s">
        <v>154</v>
      </c>
      <c r="L157" s="41"/>
      <c r="M157" s="187" t="s">
        <v>19</v>
      </c>
      <c r="N157" s="188" t="s">
        <v>44</v>
      </c>
      <c r="O157" s="66"/>
      <c r="P157" s="189">
        <f>O157*H157</f>
        <v>0</v>
      </c>
      <c r="Q157" s="189">
        <v>0</v>
      </c>
      <c r="R157" s="189">
        <f>Q157*H157</f>
        <v>0</v>
      </c>
      <c r="S157" s="189">
        <v>0.35499999999999998</v>
      </c>
      <c r="T157" s="190">
        <f>S157*H157</f>
        <v>17.04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155</v>
      </c>
      <c r="AT157" s="191" t="s">
        <v>150</v>
      </c>
      <c r="AU157" s="191" t="s">
        <v>82</v>
      </c>
      <c r="AY157" s="19" t="s">
        <v>148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80</v>
      </c>
      <c r="BK157" s="192">
        <f>ROUND(I157*H157,2)</f>
        <v>0</v>
      </c>
      <c r="BL157" s="19" t="s">
        <v>155</v>
      </c>
      <c r="BM157" s="191" t="s">
        <v>243</v>
      </c>
    </row>
    <row r="158" spans="1:65" s="2" customFormat="1" ht="11.25">
      <c r="A158" s="36"/>
      <c r="B158" s="37"/>
      <c r="C158" s="38"/>
      <c r="D158" s="193" t="s">
        <v>157</v>
      </c>
      <c r="E158" s="38"/>
      <c r="F158" s="194" t="s">
        <v>244</v>
      </c>
      <c r="G158" s="38"/>
      <c r="H158" s="38"/>
      <c r="I158" s="195"/>
      <c r="J158" s="38"/>
      <c r="K158" s="38"/>
      <c r="L158" s="41"/>
      <c r="M158" s="196"/>
      <c r="N158" s="197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157</v>
      </c>
      <c r="AU158" s="19" t="s">
        <v>82</v>
      </c>
    </row>
    <row r="159" spans="1:65" s="2" customFormat="1" ht="16.5" customHeight="1">
      <c r="A159" s="36"/>
      <c r="B159" s="37"/>
      <c r="C159" s="180" t="s">
        <v>245</v>
      </c>
      <c r="D159" s="180" t="s">
        <v>150</v>
      </c>
      <c r="E159" s="181" t="s">
        <v>246</v>
      </c>
      <c r="F159" s="182" t="s">
        <v>247</v>
      </c>
      <c r="G159" s="183" t="s">
        <v>165</v>
      </c>
      <c r="H159" s="184">
        <v>25</v>
      </c>
      <c r="I159" s="185"/>
      <c r="J159" s="186">
        <f>ROUND(I159*H159,2)</f>
        <v>0</v>
      </c>
      <c r="K159" s="182" t="s">
        <v>154</v>
      </c>
      <c r="L159" s="41"/>
      <c r="M159" s="187" t="s">
        <v>19</v>
      </c>
      <c r="N159" s="188" t="s">
        <v>44</v>
      </c>
      <c r="O159" s="66"/>
      <c r="P159" s="189">
        <f>O159*H159</f>
        <v>0</v>
      </c>
      <c r="Q159" s="189">
        <v>1.52477</v>
      </c>
      <c r="R159" s="189">
        <f>Q159*H159</f>
        <v>38.119250000000001</v>
      </c>
      <c r="S159" s="189">
        <v>0</v>
      </c>
      <c r="T159" s="19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155</v>
      </c>
      <c r="AT159" s="191" t="s">
        <v>150</v>
      </c>
      <c r="AU159" s="191" t="s">
        <v>82</v>
      </c>
      <c r="AY159" s="19" t="s">
        <v>148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80</v>
      </c>
      <c r="BK159" s="192">
        <f>ROUND(I159*H159,2)</f>
        <v>0</v>
      </c>
      <c r="BL159" s="19" t="s">
        <v>155</v>
      </c>
      <c r="BM159" s="191" t="s">
        <v>248</v>
      </c>
    </row>
    <row r="160" spans="1:65" s="2" customFormat="1" ht="11.25">
      <c r="A160" s="36"/>
      <c r="B160" s="37"/>
      <c r="C160" s="38"/>
      <c r="D160" s="193" t="s">
        <v>157</v>
      </c>
      <c r="E160" s="38"/>
      <c r="F160" s="194" t="s">
        <v>249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157</v>
      </c>
      <c r="AU160" s="19" t="s">
        <v>82</v>
      </c>
    </row>
    <row r="161" spans="1:65" s="13" customFormat="1" ht="11.25">
      <c r="B161" s="198"/>
      <c r="C161" s="199"/>
      <c r="D161" s="200" t="s">
        <v>159</v>
      </c>
      <c r="E161" s="201" t="s">
        <v>19</v>
      </c>
      <c r="F161" s="202" t="s">
        <v>250</v>
      </c>
      <c r="G161" s="199"/>
      <c r="H161" s="201" t="s">
        <v>19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159</v>
      </c>
      <c r="AU161" s="208" t="s">
        <v>82</v>
      </c>
      <c r="AV161" s="13" t="s">
        <v>80</v>
      </c>
      <c r="AW161" s="13" t="s">
        <v>34</v>
      </c>
      <c r="AX161" s="13" t="s">
        <v>73</v>
      </c>
      <c r="AY161" s="208" t="s">
        <v>148</v>
      </c>
    </row>
    <row r="162" spans="1:65" s="14" customFormat="1" ht="11.25">
      <c r="B162" s="209"/>
      <c r="C162" s="210"/>
      <c r="D162" s="200" t="s">
        <v>159</v>
      </c>
      <c r="E162" s="211" t="s">
        <v>19</v>
      </c>
      <c r="F162" s="212" t="s">
        <v>251</v>
      </c>
      <c r="G162" s="210"/>
      <c r="H162" s="213">
        <v>25</v>
      </c>
      <c r="I162" s="214"/>
      <c r="J162" s="210"/>
      <c r="K162" s="210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159</v>
      </c>
      <c r="AU162" s="219" t="s">
        <v>82</v>
      </c>
      <c r="AV162" s="14" t="s">
        <v>82</v>
      </c>
      <c r="AW162" s="14" t="s">
        <v>34</v>
      </c>
      <c r="AX162" s="14" t="s">
        <v>80</v>
      </c>
      <c r="AY162" s="219" t="s">
        <v>148</v>
      </c>
    </row>
    <row r="163" spans="1:65" s="2" customFormat="1" ht="16.5" customHeight="1">
      <c r="A163" s="36"/>
      <c r="B163" s="37"/>
      <c r="C163" s="180" t="s">
        <v>8</v>
      </c>
      <c r="D163" s="180" t="s">
        <v>150</v>
      </c>
      <c r="E163" s="181" t="s">
        <v>252</v>
      </c>
      <c r="F163" s="182" t="s">
        <v>253</v>
      </c>
      <c r="G163" s="183" t="s">
        <v>172</v>
      </c>
      <c r="H163" s="184">
        <v>2.2610000000000001</v>
      </c>
      <c r="I163" s="185"/>
      <c r="J163" s="186">
        <f>ROUND(I163*H163,2)</f>
        <v>0</v>
      </c>
      <c r="K163" s="182" t="s">
        <v>154</v>
      </c>
      <c r="L163" s="41"/>
      <c r="M163" s="187" t="s">
        <v>19</v>
      </c>
      <c r="N163" s="188" t="s">
        <v>44</v>
      </c>
      <c r="O163" s="66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155</v>
      </c>
      <c r="AT163" s="191" t="s">
        <v>150</v>
      </c>
      <c r="AU163" s="191" t="s">
        <v>82</v>
      </c>
      <c r="AY163" s="19" t="s">
        <v>148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80</v>
      </c>
      <c r="BK163" s="192">
        <f>ROUND(I163*H163,2)</f>
        <v>0</v>
      </c>
      <c r="BL163" s="19" t="s">
        <v>155</v>
      </c>
      <c r="BM163" s="191" t="s">
        <v>254</v>
      </c>
    </row>
    <row r="164" spans="1:65" s="2" customFormat="1" ht="11.25">
      <c r="A164" s="36"/>
      <c r="B164" s="37"/>
      <c r="C164" s="38"/>
      <c r="D164" s="193" t="s">
        <v>157</v>
      </c>
      <c r="E164" s="38"/>
      <c r="F164" s="194" t="s">
        <v>255</v>
      </c>
      <c r="G164" s="38"/>
      <c r="H164" s="38"/>
      <c r="I164" s="195"/>
      <c r="J164" s="38"/>
      <c r="K164" s="38"/>
      <c r="L164" s="41"/>
      <c r="M164" s="196"/>
      <c r="N164" s="197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157</v>
      </c>
      <c r="AU164" s="19" t="s">
        <v>82</v>
      </c>
    </row>
    <row r="165" spans="1:65" s="13" customFormat="1" ht="11.25">
      <c r="B165" s="198"/>
      <c r="C165" s="199"/>
      <c r="D165" s="200" t="s">
        <v>159</v>
      </c>
      <c r="E165" s="201" t="s">
        <v>19</v>
      </c>
      <c r="F165" s="202" t="s">
        <v>180</v>
      </c>
      <c r="G165" s="199"/>
      <c r="H165" s="201" t="s">
        <v>19</v>
      </c>
      <c r="I165" s="203"/>
      <c r="J165" s="199"/>
      <c r="K165" s="199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159</v>
      </c>
      <c r="AU165" s="208" t="s">
        <v>82</v>
      </c>
      <c r="AV165" s="13" t="s">
        <v>80</v>
      </c>
      <c r="AW165" s="13" t="s">
        <v>34</v>
      </c>
      <c r="AX165" s="13" t="s">
        <v>73</v>
      </c>
      <c r="AY165" s="208" t="s">
        <v>148</v>
      </c>
    </row>
    <row r="166" spans="1:65" s="14" customFormat="1" ht="11.25">
      <c r="B166" s="209"/>
      <c r="C166" s="210"/>
      <c r="D166" s="200" t="s">
        <v>159</v>
      </c>
      <c r="E166" s="211" t="s">
        <v>19</v>
      </c>
      <c r="F166" s="212" t="s">
        <v>181</v>
      </c>
      <c r="G166" s="210"/>
      <c r="H166" s="213">
        <v>2.2610000000000001</v>
      </c>
      <c r="I166" s="214"/>
      <c r="J166" s="210"/>
      <c r="K166" s="210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159</v>
      </c>
      <c r="AU166" s="219" t="s">
        <v>82</v>
      </c>
      <c r="AV166" s="14" t="s">
        <v>82</v>
      </c>
      <c r="AW166" s="14" t="s">
        <v>34</v>
      </c>
      <c r="AX166" s="14" t="s">
        <v>73</v>
      </c>
      <c r="AY166" s="219" t="s">
        <v>148</v>
      </c>
    </row>
    <row r="167" spans="1:65" s="15" customFormat="1" ht="11.25">
      <c r="B167" s="220"/>
      <c r="C167" s="221"/>
      <c r="D167" s="200" t="s">
        <v>159</v>
      </c>
      <c r="E167" s="222" t="s">
        <v>19</v>
      </c>
      <c r="F167" s="223" t="s">
        <v>162</v>
      </c>
      <c r="G167" s="221"/>
      <c r="H167" s="224">
        <v>2.2610000000000001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159</v>
      </c>
      <c r="AU167" s="230" t="s">
        <v>82</v>
      </c>
      <c r="AV167" s="15" t="s">
        <v>155</v>
      </c>
      <c r="AW167" s="15" t="s">
        <v>34</v>
      </c>
      <c r="AX167" s="15" t="s">
        <v>80</v>
      </c>
      <c r="AY167" s="230" t="s">
        <v>148</v>
      </c>
    </row>
    <row r="168" spans="1:65" s="2" customFormat="1" ht="21.75" customHeight="1">
      <c r="A168" s="36"/>
      <c r="B168" s="37"/>
      <c r="C168" s="180" t="s">
        <v>256</v>
      </c>
      <c r="D168" s="180" t="s">
        <v>150</v>
      </c>
      <c r="E168" s="181" t="s">
        <v>257</v>
      </c>
      <c r="F168" s="182" t="s">
        <v>258</v>
      </c>
      <c r="G168" s="183" t="s">
        <v>172</v>
      </c>
      <c r="H168" s="184">
        <v>2.2610000000000001</v>
      </c>
      <c r="I168" s="185"/>
      <c r="J168" s="186">
        <f>ROUND(I168*H168,2)</f>
        <v>0</v>
      </c>
      <c r="K168" s="182" t="s">
        <v>154</v>
      </c>
      <c r="L168" s="41"/>
      <c r="M168" s="187" t="s">
        <v>19</v>
      </c>
      <c r="N168" s="188" t="s">
        <v>44</v>
      </c>
      <c r="O168" s="66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155</v>
      </c>
      <c r="AT168" s="191" t="s">
        <v>150</v>
      </c>
      <c r="AU168" s="191" t="s">
        <v>82</v>
      </c>
      <c r="AY168" s="19" t="s">
        <v>148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80</v>
      </c>
      <c r="BK168" s="192">
        <f>ROUND(I168*H168,2)</f>
        <v>0</v>
      </c>
      <c r="BL168" s="19" t="s">
        <v>155</v>
      </c>
      <c r="BM168" s="191" t="s">
        <v>259</v>
      </c>
    </row>
    <row r="169" spans="1:65" s="2" customFormat="1" ht="11.25">
      <c r="A169" s="36"/>
      <c r="B169" s="37"/>
      <c r="C169" s="38"/>
      <c r="D169" s="193" t="s">
        <v>157</v>
      </c>
      <c r="E169" s="38"/>
      <c r="F169" s="194" t="s">
        <v>260</v>
      </c>
      <c r="G169" s="38"/>
      <c r="H169" s="38"/>
      <c r="I169" s="195"/>
      <c r="J169" s="38"/>
      <c r="K169" s="38"/>
      <c r="L169" s="41"/>
      <c r="M169" s="196"/>
      <c r="N169" s="197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157</v>
      </c>
      <c r="AU169" s="19" t="s">
        <v>82</v>
      </c>
    </row>
    <row r="170" spans="1:65" s="2" customFormat="1" ht="16.5" customHeight="1">
      <c r="A170" s="36"/>
      <c r="B170" s="37"/>
      <c r="C170" s="180" t="s">
        <v>261</v>
      </c>
      <c r="D170" s="180" t="s">
        <v>150</v>
      </c>
      <c r="E170" s="181" t="s">
        <v>262</v>
      </c>
      <c r="F170" s="182" t="s">
        <v>263</v>
      </c>
      <c r="G170" s="183" t="s">
        <v>153</v>
      </c>
      <c r="H170" s="184">
        <v>15.071999999999999</v>
      </c>
      <c r="I170" s="185"/>
      <c r="J170" s="186">
        <f>ROUND(I170*H170,2)</f>
        <v>0</v>
      </c>
      <c r="K170" s="182" t="s">
        <v>154</v>
      </c>
      <c r="L170" s="41"/>
      <c r="M170" s="187" t="s">
        <v>19</v>
      </c>
      <c r="N170" s="188" t="s">
        <v>44</v>
      </c>
      <c r="O170" s="66"/>
      <c r="P170" s="189">
        <f>O170*H170</f>
        <v>0</v>
      </c>
      <c r="Q170" s="189">
        <v>2.64E-3</v>
      </c>
      <c r="R170" s="189">
        <f>Q170*H170</f>
        <v>3.9790079999999999E-2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155</v>
      </c>
      <c r="AT170" s="191" t="s">
        <v>150</v>
      </c>
      <c r="AU170" s="191" t="s">
        <v>82</v>
      </c>
      <c r="AY170" s="19" t="s">
        <v>148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80</v>
      </c>
      <c r="BK170" s="192">
        <f>ROUND(I170*H170,2)</f>
        <v>0</v>
      </c>
      <c r="BL170" s="19" t="s">
        <v>155</v>
      </c>
      <c r="BM170" s="191" t="s">
        <v>264</v>
      </c>
    </row>
    <row r="171" spans="1:65" s="2" customFormat="1" ht="11.25">
      <c r="A171" s="36"/>
      <c r="B171" s="37"/>
      <c r="C171" s="38"/>
      <c r="D171" s="193" t="s">
        <v>157</v>
      </c>
      <c r="E171" s="38"/>
      <c r="F171" s="194" t="s">
        <v>265</v>
      </c>
      <c r="G171" s="38"/>
      <c r="H171" s="38"/>
      <c r="I171" s="195"/>
      <c r="J171" s="38"/>
      <c r="K171" s="38"/>
      <c r="L171" s="41"/>
      <c r="M171" s="196"/>
      <c r="N171" s="197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157</v>
      </c>
      <c r="AU171" s="19" t="s">
        <v>82</v>
      </c>
    </row>
    <row r="172" spans="1:65" s="13" customFormat="1" ht="11.25">
      <c r="B172" s="198"/>
      <c r="C172" s="199"/>
      <c r="D172" s="200" t="s">
        <v>159</v>
      </c>
      <c r="E172" s="201" t="s">
        <v>19</v>
      </c>
      <c r="F172" s="202" t="s">
        <v>180</v>
      </c>
      <c r="G172" s="199"/>
      <c r="H172" s="201" t="s">
        <v>19</v>
      </c>
      <c r="I172" s="203"/>
      <c r="J172" s="199"/>
      <c r="K172" s="199"/>
      <c r="L172" s="204"/>
      <c r="M172" s="205"/>
      <c r="N172" s="206"/>
      <c r="O172" s="206"/>
      <c r="P172" s="206"/>
      <c r="Q172" s="206"/>
      <c r="R172" s="206"/>
      <c r="S172" s="206"/>
      <c r="T172" s="207"/>
      <c r="AT172" s="208" t="s">
        <v>159</v>
      </c>
      <c r="AU172" s="208" t="s">
        <v>82</v>
      </c>
      <c r="AV172" s="13" t="s">
        <v>80</v>
      </c>
      <c r="AW172" s="13" t="s">
        <v>34</v>
      </c>
      <c r="AX172" s="13" t="s">
        <v>73</v>
      </c>
      <c r="AY172" s="208" t="s">
        <v>148</v>
      </c>
    </row>
    <row r="173" spans="1:65" s="14" customFormat="1" ht="11.25">
      <c r="B173" s="209"/>
      <c r="C173" s="210"/>
      <c r="D173" s="200" t="s">
        <v>159</v>
      </c>
      <c r="E173" s="211" t="s">
        <v>19</v>
      </c>
      <c r="F173" s="212" t="s">
        <v>266</v>
      </c>
      <c r="G173" s="210"/>
      <c r="H173" s="213">
        <v>15.071999999999999</v>
      </c>
      <c r="I173" s="214"/>
      <c r="J173" s="210"/>
      <c r="K173" s="210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159</v>
      </c>
      <c r="AU173" s="219" t="s">
        <v>82</v>
      </c>
      <c r="AV173" s="14" t="s">
        <v>82</v>
      </c>
      <c r="AW173" s="14" t="s">
        <v>34</v>
      </c>
      <c r="AX173" s="14" t="s">
        <v>73</v>
      </c>
      <c r="AY173" s="219" t="s">
        <v>148</v>
      </c>
    </row>
    <row r="174" spans="1:65" s="15" customFormat="1" ht="11.25">
      <c r="B174" s="220"/>
      <c r="C174" s="221"/>
      <c r="D174" s="200" t="s">
        <v>159</v>
      </c>
      <c r="E174" s="222" t="s">
        <v>19</v>
      </c>
      <c r="F174" s="223" t="s">
        <v>162</v>
      </c>
      <c r="G174" s="221"/>
      <c r="H174" s="224">
        <v>15.071999999999999</v>
      </c>
      <c r="I174" s="225"/>
      <c r="J174" s="221"/>
      <c r="K174" s="221"/>
      <c r="L174" s="226"/>
      <c r="M174" s="227"/>
      <c r="N174" s="228"/>
      <c r="O174" s="228"/>
      <c r="P174" s="228"/>
      <c r="Q174" s="228"/>
      <c r="R174" s="228"/>
      <c r="S174" s="228"/>
      <c r="T174" s="229"/>
      <c r="AT174" s="230" t="s">
        <v>159</v>
      </c>
      <c r="AU174" s="230" t="s">
        <v>82</v>
      </c>
      <c r="AV174" s="15" t="s">
        <v>155</v>
      </c>
      <c r="AW174" s="15" t="s">
        <v>34</v>
      </c>
      <c r="AX174" s="15" t="s">
        <v>80</v>
      </c>
      <c r="AY174" s="230" t="s">
        <v>148</v>
      </c>
    </row>
    <row r="175" spans="1:65" s="2" customFormat="1" ht="16.5" customHeight="1">
      <c r="A175" s="36"/>
      <c r="B175" s="37"/>
      <c r="C175" s="180" t="s">
        <v>267</v>
      </c>
      <c r="D175" s="180" t="s">
        <v>150</v>
      </c>
      <c r="E175" s="181" t="s">
        <v>268</v>
      </c>
      <c r="F175" s="182" t="s">
        <v>269</v>
      </c>
      <c r="G175" s="183" t="s">
        <v>153</v>
      </c>
      <c r="H175" s="184">
        <v>15.071999999999999</v>
      </c>
      <c r="I175" s="185"/>
      <c r="J175" s="186">
        <f>ROUND(I175*H175,2)</f>
        <v>0</v>
      </c>
      <c r="K175" s="182" t="s">
        <v>154</v>
      </c>
      <c r="L175" s="41"/>
      <c r="M175" s="187" t="s">
        <v>19</v>
      </c>
      <c r="N175" s="188" t="s">
        <v>44</v>
      </c>
      <c r="O175" s="66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155</v>
      </c>
      <c r="AT175" s="191" t="s">
        <v>150</v>
      </c>
      <c r="AU175" s="191" t="s">
        <v>82</v>
      </c>
      <c r="AY175" s="19" t="s">
        <v>148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80</v>
      </c>
      <c r="BK175" s="192">
        <f>ROUND(I175*H175,2)</f>
        <v>0</v>
      </c>
      <c r="BL175" s="19" t="s">
        <v>155</v>
      </c>
      <c r="BM175" s="191" t="s">
        <v>270</v>
      </c>
    </row>
    <row r="176" spans="1:65" s="2" customFormat="1" ht="11.25">
      <c r="A176" s="36"/>
      <c r="B176" s="37"/>
      <c r="C176" s="38"/>
      <c r="D176" s="193" t="s">
        <v>157</v>
      </c>
      <c r="E176" s="38"/>
      <c r="F176" s="194" t="s">
        <v>271</v>
      </c>
      <c r="G176" s="38"/>
      <c r="H176" s="38"/>
      <c r="I176" s="195"/>
      <c r="J176" s="38"/>
      <c r="K176" s="38"/>
      <c r="L176" s="41"/>
      <c r="M176" s="196"/>
      <c r="N176" s="197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157</v>
      </c>
      <c r="AU176" s="19" t="s">
        <v>82</v>
      </c>
    </row>
    <row r="177" spans="1:65" s="2" customFormat="1" ht="16.5" customHeight="1">
      <c r="A177" s="36"/>
      <c r="B177" s="37"/>
      <c r="C177" s="180" t="s">
        <v>272</v>
      </c>
      <c r="D177" s="180" t="s">
        <v>150</v>
      </c>
      <c r="E177" s="181" t="s">
        <v>273</v>
      </c>
      <c r="F177" s="182" t="s">
        <v>274</v>
      </c>
      <c r="G177" s="183" t="s">
        <v>153</v>
      </c>
      <c r="H177" s="184">
        <v>48</v>
      </c>
      <c r="I177" s="185"/>
      <c r="J177" s="186">
        <f>ROUND(I177*H177,2)</f>
        <v>0</v>
      </c>
      <c r="K177" s="182" t="s">
        <v>154</v>
      </c>
      <c r="L177" s="41"/>
      <c r="M177" s="187" t="s">
        <v>19</v>
      </c>
      <c r="N177" s="188" t="s">
        <v>44</v>
      </c>
      <c r="O177" s="66"/>
      <c r="P177" s="189">
        <f>O177*H177</f>
        <v>0</v>
      </c>
      <c r="Q177" s="189">
        <v>0.108</v>
      </c>
      <c r="R177" s="189">
        <f>Q177*H177</f>
        <v>5.1840000000000002</v>
      </c>
      <c r="S177" s="189">
        <v>0</v>
      </c>
      <c r="T177" s="19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155</v>
      </c>
      <c r="AT177" s="191" t="s">
        <v>150</v>
      </c>
      <c r="AU177" s="191" t="s">
        <v>82</v>
      </c>
      <c r="AY177" s="19" t="s">
        <v>148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80</v>
      </c>
      <c r="BK177" s="192">
        <f>ROUND(I177*H177,2)</f>
        <v>0</v>
      </c>
      <c r="BL177" s="19" t="s">
        <v>155</v>
      </c>
      <c r="BM177" s="191" t="s">
        <v>275</v>
      </c>
    </row>
    <row r="178" spans="1:65" s="2" customFormat="1" ht="11.25">
      <c r="A178" s="36"/>
      <c r="B178" s="37"/>
      <c r="C178" s="38"/>
      <c r="D178" s="193" t="s">
        <v>157</v>
      </c>
      <c r="E178" s="38"/>
      <c r="F178" s="194" t="s">
        <v>276</v>
      </c>
      <c r="G178" s="38"/>
      <c r="H178" s="38"/>
      <c r="I178" s="195"/>
      <c r="J178" s="38"/>
      <c r="K178" s="38"/>
      <c r="L178" s="41"/>
      <c r="M178" s="196"/>
      <c r="N178" s="197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157</v>
      </c>
      <c r="AU178" s="19" t="s">
        <v>82</v>
      </c>
    </row>
    <row r="179" spans="1:65" s="13" customFormat="1" ht="11.25">
      <c r="B179" s="198"/>
      <c r="C179" s="199"/>
      <c r="D179" s="200" t="s">
        <v>159</v>
      </c>
      <c r="E179" s="201" t="s">
        <v>19</v>
      </c>
      <c r="F179" s="202" t="s">
        <v>277</v>
      </c>
      <c r="G179" s="199"/>
      <c r="H179" s="201" t="s">
        <v>19</v>
      </c>
      <c r="I179" s="203"/>
      <c r="J179" s="199"/>
      <c r="K179" s="199"/>
      <c r="L179" s="204"/>
      <c r="M179" s="205"/>
      <c r="N179" s="206"/>
      <c r="O179" s="206"/>
      <c r="P179" s="206"/>
      <c r="Q179" s="206"/>
      <c r="R179" s="206"/>
      <c r="S179" s="206"/>
      <c r="T179" s="207"/>
      <c r="AT179" s="208" t="s">
        <v>159</v>
      </c>
      <c r="AU179" s="208" t="s">
        <v>82</v>
      </c>
      <c r="AV179" s="13" t="s">
        <v>80</v>
      </c>
      <c r="AW179" s="13" t="s">
        <v>34</v>
      </c>
      <c r="AX179" s="13" t="s">
        <v>73</v>
      </c>
      <c r="AY179" s="208" t="s">
        <v>148</v>
      </c>
    </row>
    <row r="180" spans="1:65" s="14" customFormat="1" ht="11.25">
      <c r="B180" s="209"/>
      <c r="C180" s="210"/>
      <c r="D180" s="200" t="s">
        <v>159</v>
      </c>
      <c r="E180" s="211" t="s">
        <v>19</v>
      </c>
      <c r="F180" s="212" t="s">
        <v>278</v>
      </c>
      <c r="G180" s="210"/>
      <c r="H180" s="213">
        <v>24</v>
      </c>
      <c r="I180" s="214"/>
      <c r="J180" s="210"/>
      <c r="K180" s="210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159</v>
      </c>
      <c r="AU180" s="219" t="s">
        <v>82</v>
      </c>
      <c r="AV180" s="14" t="s">
        <v>82</v>
      </c>
      <c r="AW180" s="14" t="s">
        <v>34</v>
      </c>
      <c r="AX180" s="14" t="s">
        <v>73</v>
      </c>
      <c r="AY180" s="219" t="s">
        <v>148</v>
      </c>
    </row>
    <row r="181" spans="1:65" s="14" customFormat="1" ht="11.25">
      <c r="B181" s="209"/>
      <c r="C181" s="210"/>
      <c r="D181" s="200" t="s">
        <v>159</v>
      </c>
      <c r="E181" s="211" t="s">
        <v>19</v>
      </c>
      <c r="F181" s="212" t="s">
        <v>279</v>
      </c>
      <c r="G181" s="210"/>
      <c r="H181" s="213">
        <v>24</v>
      </c>
      <c r="I181" s="214"/>
      <c r="J181" s="210"/>
      <c r="K181" s="210"/>
      <c r="L181" s="215"/>
      <c r="M181" s="216"/>
      <c r="N181" s="217"/>
      <c r="O181" s="217"/>
      <c r="P181" s="217"/>
      <c r="Q181" s="217"/>
      <c r="R181" s="217"/>
      <c r="S181" s="217"/>
      <c r="T181" s="218"/>
      <c r="AT181" s="219" t="s">
        <v>159</v>
      </c>
      <c r="AU181" s="219" t="s">
        <v>82</v>
      </c>
      <c r="AV181" s="14" t="s">
        <v>82</v>
      </c>
      <c r="AW181" s="14" t="s">
        <v>34</v>
      </c>
      <c r="AX181" s="14" t="s">
        <v>73</v>
      </c>
      <c r="AY181" s="219" t="s">
        <v>148</v>
      </c>
    </row>
    <row r="182" spans="1:65" s="15" customFormat="1" ht="11.25">
      <c r="B182" s="220"/>
      <c r="C182" s="221"/>
      <c r="D182" s="200" t="s">
        <v>159</v>
      </c>
      <c r="E182" s="222" t="s">
        <v>19</v>
      </c>
      <c r="F182" s="223" t="s">
        <v>162</v>
      </c>
      <c r="G182" s="221"/>
      <c r="H182" s="224">
        <v>48</v>
      </c>
      <c r="I182" s="225"/>
      <c r="J182" s="221"/>
      <c r="K182" s="221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159</v>
      </c>
      <c r="AU182" s="230" t="s">
        <v>82</v>
      </c>
      <c r="AV182" s="15" t="s">
        <v>155</v>
      </c>
      <c r="AW182" s="15" t="s">
        <v>34</v>
      </c>
      <c r="AX182" s="15" t="s">
        <v>80</v>
      </c>
      <c r="AY182" s="230" t="s">
        <v>148</v>
      </c>
    </row>
    <row r="183" spans="1:65" s="2" customFormat="1" ht="16.5" customHeight="1">
      <c r="A183" s="36"/>
      <c r="B183" s="37"/>
      <c r="C183" s="231" t="s">
        <v>280</v>
      </c>
      <c r="D183" s="231" t="s">
        <v>234</v>
      </c>
      <c r="E183" s="232" t="s">
        <v>281</v>
      </c>
      <c r="F183" s="233" t="s">
        <v>282</v>
      </c>
      <c r="G183" s="234" t="s">
        <v>283</v>
      </c>
      <c r="H183" s="235">
        <v>5</v>
      </c>
      <c r="I183" s="236"/>
      <c r="J183" s="237">
        <f>ROUND(I183*H183,2)</f>
        <v>0</v>
      </c>
      <c r="K183" s="233" t="s">
        <v>154</v>
      </c>
      <c r="L183" s="238"/>
      <c r="M183" s="239" t="s">
        <v>19</v>
      </c>
      <c r="N183" s="240" t="s">
        <v>44</v>
      </c>
      <c r="O183" s="66"/>
      <c r="P183" s="189">
        <f>O183*H183</f>
        <v>0</v>
      </c>
      <c r="Q183" s="189">
        <v>1.31</v>
      </c>
      <c r="R183" s="189">
        <f>Q183*H183</f>
        <v>6.5500000000000007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206</v>
      </c>
      <c r="AT183" s="191" t="s">
        <v>234</v>
      </c>
      <c r="AU183" s="191" t="s">
        <v>82</v>
      </c>
      <c r="AY183" s="19" t="s">
        <v>148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80</v>
      </c>
      <c r="BK183" s="192">
        <f>ROUND(I183*H183,2)</f>
        <v>0</v>
      </c>
      <c r="BL183" s="19" t="s">
        <v>155</v>
      </c>
      <c r="BM183" s="191" t="s">
        <v>284</v>
      </c>
    </row>
    <row r="184" spans="1:65" s="14" customFormat="1" ht="11.25">
      <c r="B184" s="209"/>
      <c r="C184" s="210"/>
      <c r="D184" s="200" t="s">
        <v>159</v>
      </c>
      <c r="E184" s="211" t="s">
        <v>19</v>
      </c>
      <c r="F184" s="212" t="s">
        <v>285</v>
      </c>
      <c r="G184" s="210"/>
      <c r="H184" s="213">
        <v>5</v>
      </c>
      <c r="I184" s="214"/>
      <c r="J184" s="210"/>
      <c r="K184" s="210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159</v>
      </c>
      <c r="AU184" s="219" t="s">
        <v>82</v>
      </c>
      <c r="AV184" s="14" t="s">
        <v>82</v>
      </c>
      <c r="AW184" s="14" t="s">
        <v>34</v>
      </c>
      <c r="AX184" s="14" t="s">
        <v>73</v>
      </c>
      <c r="AY184" s="219" t="s">
        <v>148</v>
      </c>
    </row>
    <row r="185" spans="1:65" s="15" customFormat="1" ht="11.25">
      <c r="B185" s="220"/>
      <c r="C185" s="221"/>
      <c r="D185" s="200" t="s">
        <v>159</v>
      </c>
      <c r="E185" s="222" t="s">
        <v>19</v>
      </c>
      <c r="F185" s="223" t="s">
        <v>162</v>
      </c>
      <c r="G185" s="221"/>
      <c r="H185" s="224">
        <v>5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AT185" s="230" t="s">
        <v>159</v>
      </c>
      <c r="AU185" s="230" t="s">
        <v>82</v>
      </c>
      <c r="AV185" s="15" t="s">
        <v>155</v>
      </c>
      <c r="AW185" s="15" t="s">
        <v>34</v>
      </c>
      <c r="AX185" s="15" t="s">
        <v>80</v>
      </c>
      <c r="AY185" s="230" t="s">
        <v>148</v>
      </c>
    </row>
    <row r="186" spans="1:65" s="2" customFormat="1" ht="16.5" customHeight="1">
      <c r="A186" s="36"/>
      <c r="B186" s="37"/>
      <c r="C186" s="231" t="s">
        <v>7</v>
      </c>
      <c r="D186" s="231" t="s">
        <v>234</v>
      </c>
      <c r="E186" s="232" t="s">
        <v>286</v>
      </c>
      <c r="F186" s="233" t="s">
        <v>287</v>
      </c>
      <c r="G186" s="234" t="s">
        <v>283</v>
      </c>
      <c r="H186" s="235">
        <v>2</v>
      </c>
      <c r="I186" s="236"/>
      <c r="J186" s="237">
        <f>ROUND(I186*H186,2)</f>
        <v>0</v>
      </c>
      <c r="K186" s="233" t="s">
        <v>19</v>
      </c>
      <c r="L186" s="238"/>
      <c r="M186" s="239" t="s">
        <v>19</v>
      </c>
      <c r="N186" s="240" t="s">
        <v>44</v>
      </c>
      <c r="O186" s="66"/>
      <c r="P186" s="189">
        <f>O186*H186</f>
        <v>0</v>
      </c>
      <c r="Q186" s="189">
        <v>3.15</v>
      </c>
      <c r="R186" s="189">
        <f>Q186*H186</f>
        <v>6.3</v>
      </c>
      <c r="S186" s="189">
        <v>0</v>
      </c>
      <c r="T186" s="19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206</v>
      </c>
      <c r="AT186" s="191" t="s">
        <v>234</v>
      </c>
      <c r="AU186" s="191" t="s">
        <v>82</v>
      </c>
      <c r="AY186" s="19" t="s">
        <v>148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80</v>
      </c>
      <c r="BK186" s="192">
        <f>ROUND(I186*H186,2)</f>
        <v>0</v>
      </c>
      <c r="BL186" s="19" t="s">
        <v>155</v>
      </c>
      <c r="BM186" s="191" t="s">
        <v>288</v>
      </c>
    </row>
    <row r="187" spans="1:65" s="2" customFormat="1" ht="39">
      <c r="A187" s="36"/>
      <c r="B187" s="37"/>
      <c r="C187" s="38"/>
      <c r="D187" s="200" t="s">
        <v>289</v>
      </c>
      <c r="E187" s="38"/>
      <c r="F187" s="241" t="s">
        <v>290</v>
      </c>
      <c r="G187" s="38"/>
      <c r="H187" s="38"/>
      <c r="I187" s="195"/>
      <c r="J187" s="38"/>
      <c r="K187" s="38"/>
      <c r="L187" s="41"/>
      <c r="M187" s="196"/>
      <c r="N187" s="197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289</v>
      </c>
      <c r="AU187" s="19" t="s">
        <v>82</v>
      </c>
    </row>
    <row r="188" spans="1:65" s="13" customFormat="1" ht="11.25">
      <c r="B188" s="198"/>
      <c r="C188" s="199"/>
      <c r="D188" s="200" t="s">
        <v>159</v>
      </c>
      <c r="E188" s="201" t="s">
        <v>19</v>
      </c>
      <c r="F188" s="202" t="s">
        <v>291</v>
      </c>
      <c r="G188" s="199"/>
      <c r="H188" s="201" t="s">
        <v>19</v>
      </c>
      <c r="I188" s="203"/>
      <c r="J188" s="199"/>
      <c r="K188" s="199"/>
      <c r="L188" s="204"/>
      <c r="M188" s="205"/>
      <c r="N188" s="206"/>
      <c r="O188" s="206"/>
      <c r="P188" s="206"/>
      <c r="Q188" s="206"/>
      <c r="R188" s="206"/>
      <c r="S188" s="206"/>
      <c r="T188" s="207"/>
      <c r="AT188" s="208" t="s">
        <v>159</v>
      </c>
      <c r="AU188" s="208" t="s">
        <v>82</v>
      </c>
      <c r="AV188" s="13" t="s">
        <v>80</v>
      </c>
      <c r="AW188" s="13" t="s">
        <v>34</v>
      </c>
      <c r="AX188" s="13" t="s">
        <v>73</v>
      </c>
      <c r="AY188" s="208" t="s">
        <v>148</v>
      </c>
    </row>
    <row r="189" spans="1:65" s="14" customFormat="1" ht="11.25">
      <c r="B189" s="209"/>
      <c r="C189" s="210"/>
      <c r="D189" s="200" t="s">
        <v>159</v>
      </c>
      <c r="E189" s="211" t="s">
        <v>19</v>
      </c>
      <c r="F189" s="212" t="s">
        <v>292</v>
      </c>
      <c r="G189" s="210"/>
      <c r="H189" s="213">
        <v>1</v>
      </c>
      <c r="I189" s="214"/>
      <c r="J189" s="210"/>
      <c r="K189" s="210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159</v>
      </c>
      <c r="AU189" s="219" t="s">
        <v>82</v>
      </c>
      <c r="AV189" s="14" t="s">
        <v>82</v>
      </c>
      <c r="AW189" s="14" t="s">
        <v>34</v>
      </c>
      <c r="AX189" s="14" t="s">
        <v>73</v>
      </c>
      <c r="AY189" s="219" t="s">
        <v>148</v>
      </c>
    </row>
    <row r="190" spans="1:65" s="14" customFormat="1" ht="11.25">
      <c r="B190" s="209"/>
      <c r="C190" s="210"/>
      <c r="D190" s="200" t="s">
        <v>159</v>
      </c>
      <c r="E190" s="211" t="s">
        <v>19</v>
      </c>
      <c r="F190" s="212" t="s">
        <v>293</v>
      </c>
      <c r="G190" s="210"/>
      <c r="H190" s="213">
        <v>1</v>
      </c>
      <c r="I190" s="214"/>
      <c r="J190" s="210"/>
      <c r="K190" s="210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159</v>
      </c>
      <c r="AU190" s="219" t="s">
        <v>82</v>
      </c>
      <c r="AV190" s="14" t="s">
        <v>82</v>
      </c>
      <c r="AW190" s="14" t="s">
        <v>34</v>
      </c>
      <c r="AX190" s="14" t="s">
        <v>73</v>
      </c>
      <c r="AY190" s="219" t="s">
        <v>148</v>
      </c>
    </row>
    <row r="191" spans="1:65" s="15" customFormat="1" ht="11.25">
      <c r="B191" s="220"/>
      <c r="C191" s="221"/>
      <c r="D191" s="200" t="s">
        <v>159</v>
      </c>
      <c r="E191" s="222" t="s">
        <v>19</v>
      </c>
      <c r="F191" s="223" t="s">
        <v>162</v>
      </c>
      <c r="G191" s="221"/>
      <c r="H191" s="224">
        <v>2</v>
      </c>
      <c r="I191" s="225"/>
      <c r="J191" s="221"/>
      <c r="K191" s="221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159</v>
      </c>
      <c r="AU191" s="230" t="s">
        <v>82</v>
      </c>
      <c r="AV191" s="15" t="s">
        <v>155</v>
      </c>
      <c r="AW191" s="15" t="s">
        <v>34</v>
      </c>
      <c r="AX191" s="15" t="s">
        <v>80</v>
      </c>
      <c r="AY191" s="230" t="s">
        <v>148</v>
      </c>
    </row>
    <row r="192" spans="1:65" s="2" customFormat="1" ht="16.5" customHeight="1">
      <c r="A192" s="36"/>
      <c r="B192" s="37"/>
      <c r="C192" s="231" t="s">
        <v>294</v>
      </c>
      <c r="D192" s="231" t="s">
        <v>234</v>
      </c>
      <c r="E192" s="232" t="s">
        <v>295</v>
      </c>
      <c r="F192" s="233" t="s">
        <v>296</v>
      </c>
      <c r="G192" s="234" t="s">
        <v>165</v>
      </c>
      <c r="H192" s="235">
        <v>67.75</v>
      </c>
      <c r="I192" s="236"/>
      <c r="J192" s="237">
        <f>ROUND(I192*H192,2)</f>
        <v>0</v>
      </c>
      <c r="K192" s="233" t="s">
        <v>19</v>
      </c>
      <c r="L192" s="238"/>
      <c r="M192" s="239" t="s">
        <v>19</v>
      </c>
      <c r="N192" s="240" t="s">
        <v>44</v>
      </c>
      <c r="O192" s="66"/>
      <c r="P192" s="189">
        <f>O192*H192</f>
        <v>0</v>
      </c>
      <c r="Q192" s="189">
        <v>1.4999999999999999E-4</v>
      </c>
      <c r="R192" s="189">
        <f>Q192*H192</f>
        <v>1.01625E-2</v>
      </c>
      <c r="S192" s="189">
        <v>0</v>
      </c>
      <c r="T192" s="19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1" t="s">
        <v>206</v>
      </c>
      <c r="AT192" s="191" t="s">
        <v>234</v>
      </c>
      <c r="AU192" s="191" t="s">
        <v>82</v>
      </c>
      <c r="AY192" s="19" t="s">
        <v>148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9" t="s">
        <v>80</v>
      </c>
      <c r="BK192" s="192">
        <f>ROUND(I192*H192,2)</f>
        <v>0</v>
      </c>
      <c r="BL192" s="19" t="s">
        <v>155</v>
      </c>
      <c r="BM192" s="191" t="s">
        <v>297</v>
      </c>
    </row>
    <row r="193" spans="1:65" s="14" customFormat="1" ht="11.25">
      <c r="B193" s="209"/>
      <c r="C193" s="210"/>
      <c r="D193" s="200" t="s">
        <v>159</v>
      </c>
      <c r="E193" s="211" t="s">
        <v>19</v>
      </c>
      <c r="F193" s="212" t="s">
        <v>298</v>
      </c>
      <c r="G193" s="210"/>
      <c r="H193" s="213">
        <v>22.25</v>
      </c>
      <c r="I193" s="214"/>
      <c r="J193" s="210"/>
      <c r="K193" s="210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159</v>
      </c>
      <c r="AU193" s="219" t="s">
        <v>82</v>
      </c>
      <c r="AV193" s="14" t="s">
        <v>82</v>
      </c>
      <c r="AW193" s="14" t="s">
        <v>34</v>
      </c>
      <c r="AX193" s="14" t="s">
        <v>73</v>
      </c>
      <c r="AY193" s="219" t="s">
        <v>148</v>
      </c>
    </row>
    <row r="194" spans="1:65" s="14" customFormat="1" ht="11.25">
      <c r="B194" s="209"/>
      <c r="C194" s="210"/>
      <c r="D194" s="200" t="s">
        <v>159</v>
      </c>
      <c r="E194" s="211" t="s">
        <v>19</v>
      </c>
      <c r="F194" s="212" t="s">
        <v>299</v>
      </c>
      <c r="G194" s="210"/>
      <c r="H194" s="213">
        <v>21.5</v>
      </c>
      <c r="I194" s="214"/>
      <c r="J194" s="210"/>
      <c r="K194" s="210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159</v>
      </c>
      <c r="AU194" s="219" t="s">
        <v>82</v>
      </c>
      <c r="AV194" s="14" t="s">
        <v>82</v>
      </c>
      <c r="AW194" s="14" t="s">
        <v>34</v>
      </c>
      <c r="AX194" s="14" t="s">
        <v>73</v>
      </c>
      <c r="AY194" s="219" t="s">
        <v>148</v>
      </c>
    </row>
    <row r="195" spans="1:65" s="14" customFormat="1" ht="11.25">
      <c r="B195" s="209"/>
      <c r="C195" s="210"/>
      <c r="D195" s="200" t="s">
        <v>159</v>
      </c>
      <c r="E195" s="211" t="s">
        <v>19</v>
      </c>
      <c r="F195" s="212" t="s">
        <v>300</v>
      </c>
      <c r="G195" s="210"/>
      <c r="H195" s="213">
        <v>24</v>
      </c>
      <c r="I195" s="214"/>
      <c r="J195" s="210"/>
      <c r="K195" s="210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159</v>
      </c>
      <c r="AU195" s="219" t="s">
        <v>82</v>
      </c>
      <c r="AV195" s="14" t="s">
        <v>82</v>
      </c>
      <c r="AW195" s="14" t="s">
        <v>34</v>
      </c>
      <c r="AX195" s="14" t="s">
        <v>73</v>
      </c>
      <c r="AY195" s="219" t="s">
        <v>148</v>
      </c>
    </row>
    <row r="196" spans="1:65" s="15" customFormat="1" ht="11.25">
      <c r="B196" s="220"/>
      <c r="C196" s="221"/>
      <c r="D196" s="200" t="s">
        <v>159</v>
      </c>
      <c r="E196" s="222" t="s">
        <v>19</v>
      </c>
      <c r="F196" s="223" t="s">
        <v>162</v>
      </c>
      <c r="G196" s="221"/>
      <c r="H196" s="224">
        <v>67.75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159</v>
      </c>
      <c r="AU196" s="230" t="s">
        <v>82</v>
      </c>
      <c r="AV196" s="15" t="s">
        <v>155</v>
      </c>
      <c r="AW196" s="15" t="s">
        <v>34</v>
      </c>
      <c r="AX196" s="15" t="s">
        <v>80</v>
      </c>
      <c r="AY196" s="230" t="s">
        <v>148</v>
      </c>
    </row>
    <row r="197" spans="1:65" s="2" customFormat="1" ht="16.5" customHeight="1">
      <c r="A197" s="36"/>
      <c r="B197" s="37"/>
      <c r="C197" s="231" t="s">
        <v>301</v>
      </c>
      <c r="D197" s="231" t="s">
        <v>234</v>
      </c>
      <c r="E197" s="232" t="s">
        <v>302</v>
      </c>
      <c r="F197" s="233" t="s">
        <v>303</v>
      </c>
      <c r="G197" s="234" t="s">
        <v>283</v>
      </c>
      <c r="H197" s="235">
        <v>173</v>
      </c>
      <c r="I197" s="236"/>
      <c r="J197" s="237">
        <f>ROUND(I197*H197,2)</f>
        <v>0</v>
      </c>
      <c r="K197" s="233" t="s">
        <v>19</v>
      </c>
      <c r="L197" s="238"/>
      <c r="M197" s="239" t="s">
        <v>19</v>
      </c>
      <c r="N197" s="240" t="s">
        <v>44</v>
      </c>
      <c r="O197" s="66"/>
      <c r="P197" s="189">
        <f>O197*H197</f>
        <v>0</v>
      </c>
      <c r="Q197" s="189">
        <v>2.0000000000000002E-5</v>
      </c>
      <c r="R197" s="189">
        <f>Q197*H197</f>
        <v>3.4600000000000004E-3</v>
      </c>
      <c r="S197" s="189">
        <v>0</v>
      </c>
      <c r="T197" s="19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1" t="s">
        <v>206</v>
      </c>
      <c r="AT197" s="191" t="s">
        <v>234</v>
      </c>
      <c r="AU197" s="191" t="s">
        <v>82</v>
      </c>
      <c r="AY197" s="19" t="s">
        <v>148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9" t="s">
        <v>80</v>
      </c>
      <c r="BK197" s="192">
        <f>ROUND(I197*H197,2)</f>
        <v>0</v>
      </c>
      <c r="BL197" s="19" t="s">
        <v>155</v>
      </c>
      <c r="BM197" s="191" t="s">
        <v>304</v>
      </c>
    </row>
    <row r="198" spans="1:65" s="14" customFormat="1" ht="11.25">
      <c r="B198" s="209"/>
      <c r="C198" s="210"/>
      <c r="D198" s="200" t="s">
        <v>159</v>
      </c>
      <c r="E198" s="211" t="s">
        <v>19</v>
      </c>
      <c r="F198" s="212" t="s">
        <v>305</v>
      </c>
      <c r="G198" s="210"/>
      <c r="H198" s="213">
        <v>141</v>
      </c>
      <c r="I198" s="214"/>
      <c r="J198" s="210"/>
      <c r="K198" s="210"/>
      <c r="L198" s="215"/>
      <c r="M198" s="216"/>
      <c r="N198" s="217"/>
      <c r="O198" s="217"/>
      <c r="P198" s="217"/>
      <c r="Q198" s="217"/>
      <c r="R198" s="217"/>
      <c r="S198" s="217"/>
      <c r="T198" s="218"/>
      <c r="AT198" s="219" t="s">
        <v>159</v>
      </c>
      <c r="AU198" s="219" t="s">
        <v>82</v>
      </c>
      <c r="AV198" s="14" t="s">
        <v>82</v>
      </c>
      <c r="AW198" s="14" t="s">
        <v>34</v>
      </c>
      <c r="AX198" s="14" t="s">
        <v>73</v>
      </c>
      <c r="AY198" s="219" t="s">
        <v>148</v>
      </c>
    </row>
    <row r="199" spans="1:65" s="14" customFormat="1" ht="11.25">
      <c r="B199" s="209"/>
      <c r="C199" s="210"/>
      <c r="D199" s="200" t="s">
        <v>159</v>
      </c>
      <c r="E199" s="211" t="s">
        <v>19</v>
      </c>
      <c r="F199" s="212" t="s">
        <v>306</v>
      </c>
      <c r="G199" s="210"/>
      <c r="H199" s="213">
        <v>32</v>
      </c>
      <c r="I199" s="214"/>
      <c r="J199" s="210"/>
      <c r="K199" s="210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159</v>
      </c>
      <c r="AU199" s="219" t="s">
        <v>82</v>
      </c>
      <c r="AV199" s="14" t="s">
        <v>82</v>
      </c>
      <c r="AW199" s="14" t="s">
        <v>34</v>
      </c>
      <c r="AX199" s="14" t="s">
        <v>73</v>
      </c>
      <c r="AY199" s="219" t="s">
        <v>148</v>
      </c>
    </row>
    <row r="200" spans="1:65" s="15" customFormat="1" ht="11.25">
      <c r="B200" s="220"/>
      <c r="C200" s="221"/>
      <c r="D200" s="200" t="s">
        <v>159</v>
      </c>
      <c r="E200" s="222" t="s">
        <v>19</v>
      </c>
      <c r="F200" s="223" t="s">
        <v>162</v>
      </c>
      <c r="G200" s="221"/>
      <c r="H200" s="224">
        <v>173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159</v>
      </c>
      <c r="AU200" s="230" t="s">
        <v>82</v>
      </c>
      <c r="AV200" s="15" t="s">
        <v>155</v>
      </c>
      <c r="AW200" s="15" t="s">
        <v>34</v>
      </c>
      <c r="AX200" s="15" t="s">
        <v>80</v>
      </c>
      <c r="AY200" s="230" t="s">
        <v>148</v>
      </c>
    </row>
    <row r="201" spans="1:65" s="2" customFormat="1" ht="16.5" customHeight="1">
      <c r="A201" s="36"/>
      <c r="B201" s="37"/>
      <c r="C201" s="231" t="s">
        <v>307</v>
      </c>
      <c r="D201" s="231" t="s">
        <v>234</v>
      </c>
      <c r="E201" s="232" t="s">
        <v>308</v>
      </c>
      <c r="F201" s="233" t="s">
        <v>309</v>
      </c>
      <c r="G201" s="234" t="s">
        <v>222</v>
      </c>
      <c r="H201" s="235">
        <v>0.02</v>
      </c>
      <c r="I201" s="236"/>
      <c r="J201" s="237">
        <f>ROUND(I201*H201,2)</f>
        <v>0</v>
      </c>
      <c r="K201" s="233" t="s">
        <v>19</v>
      </c>
      <c r="L201" s="238"/>
      <c r="M201" s="239" t="s">
        <v>19</v>
      </c>
      <c r="N201" s="240" t="s">
        <v>44</v>
      </c>
      <c r="O201" s="66"/>
      <c r="P201" s="189">
        <f>O201*H201</f>
        <v>0</v>
      </c>
      <c r="Q201" s="189">
        <v>1</v>
      </c>
      <c r="R201" s="189">
        <f>Q201*H201</f>
        <v>0.02</v>
      </c>
      <c r="S201" s="189">
        <v>0</v>
      </c>
      <c r="T201" s="19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1" t="s">
        <v>206</v>
      </c>
      <c r="AT201" s="191" t="s">
        <v>234</v>
      </c>
      <c r="AU201" s="191" t="s">
        <v>82</v>
      </c>
      <c r="AY201" s="19" t="s">
        <v>148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9" t="s">
        <v>80</v>
      </c>
      <c r="BK201" s="192">
        <f>ROUND(I201*H201,2)</f>
        <v>0</v>
      </c>
      <c r="BL201" s="19" t="s">
        <v>155</v>
      </c>
      <c r="BM201" s="191" t="s">
        <v>310</v>
      </c>
    </row>
    <row r="202" spans="1:65" s="13" customFormat="1" ht="11.25">
      <c r="B202" s="198"/>
      <c r="C202" s="199"/>
      <c r="D202" s="200" t="s">
        <v>159</v>
      </c>
      <c r="E202" s="201" t="s">
        <v>19</v>
      </c>
      <c r="F202" s="202" t="s">
        <v>311</v>
      </c>
      <c r="G202" s="199"/>
      <c r="H202" s="201" t="s">
        <v>19</v>
      </c>
      <c r="I202" s="203"/>
      <c r="J202" s="199"/>
      <c r="K202" s="199"/>
      <c r="L202" s="204"/>
      <c r="M202" s="205"/>
      <c r="N202" s="206"/>
      <c r="O202" s="206"/>
      <c r="P202" s="206"/>
      <c r="Q202" s="206"/>
      <c r="R202" s="206"/>
      <c r="S202" s="206"/>
      <c r="T202" s="207"/>
      <c r="AT202" s="208" t="s">
        <v>159</v>
      </c>
      <c r="AU202" s="208" t="s">
        <v>82</v>
      </c>
      <c r="AV202" s="13" t="s">
        <v>80</v>
      </c>
      <c r="AW202" s="13" t="s">
        <v>34</v>
      </c>
      <c r="AX202" s="13" t="s">
        <v>73</v>
      </c>
      <c r="AY202" s="208" t="s">
        <v>148</v>
      </c>
    </row>
    <row r="203" spans="1:65" s="14" customFormat="1" ht="11.25">
      <c r="B203" s="209"/>
      <c r="C203" s="210"/>
      <c r="D203" s="200" t="s">
        <v>159</v>
      </c>
      <c r="E203" s="211" t="s">
        <v>19</v>
      </c>
      <c r="F203" s="212" t="s">
        <v>312</v>
      </c>
      <c r="G203" s="210"/>
      <c r="H203" s="213">
        <v>0.02</v>
      </c>
      <c r="I203" s="214"/>
      <c r="J203" s="210"/>
      <c r="K203" s="210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159</v>
      </c>
      <c r="AU203" s="219" t="s">
        <v>82</v>
      </c>
      <c r="AV203" s="14" t="s">
        <v>82</v>
      </c>
      <c r="AW203" s="14" t="s">
        <v>34</v>
      </c>
      <c r="AX203" s="14" t="s">
        <v>73</v>
      </c>
      <c r="AY203" s="219" t="s">
        <v>148</v>
      </c>
    </row>
    <row r="204" spans="1:65" s="15" customFormat="1" ht="11.25">
      <c r="B204" s="220"/>
      <c r="C204" s="221"/>
      <c r="D204" s="200" t="s">
        <v>159</v>
      </c>
      <c r="E204" s="222" t="s">
        <v>19</v>
      </c>
      <c r="F204" s="223" t="s">
        <v>162</v>
      </c>
      <c r="G204" s="221"/>
      <c r="H204" s="224">
        <v>0.02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159</v>
      </c>
      <c r="AU204" s="230" t="s">
        <v>82</v>
      </c>
      <c r="AV204" s="15" t="s">
        <v>155</v>
      </c>
      <c r="AW204" s="15" t="s">
        <v>34</v>
      </c>
      <c r="AX204" s="15" t="s">
        <v>80</v>
      </c>
      <c r="AY204" s="230" t="s">
        <v>148</v>
      </c>
    </row>
    <row r="205" spans="1:65" s="2" customFormat="1" ht="21.75" customHeight="1">
      <c r="A205" s="36"/>
      <c r="B205" s="37"/>
      <c r="C205" s="231" t="s">
        <v>313</v>
      </c>
      <c r="D205" s="231" t="s">
        <v>234</v>
      </c>
      <c r="E205" s="232" t="s">
        <v>314</v>
      </c>
      <c r="F205" s="233" t="s">
        <v>315</v>
      </c>
      <c r="G205" s="234" t="s">
        <v>165</v>
      </c>
      <c r="H205" s="235">
        <v>13.9</v>
      </c>
      <c r="I205" s="236"/>
      <c r="J205" s="237">
        <f>ROUND(I205*H205,2)</f>
        <v>0</v>
      </c>
      <c r="K205" s="233" t="s">
        <v>19</v>
      </c>
      <c r="L205" s="238"/>
      <c r="M205" s="239" t="s">
        <v>19</v>
      </c>
      <c r="N205" s="240" t="s">
        <v>44</v>
      </c>
      <c r="O205" s="66"/>
      <c r="P205" s="189">
        <f>O205*H205</f>
        <v>0</v>
      </c>
      <c r="Q205" s="189">
        <v>0.05</v>
      </c>
      <c r="R205" s="189">
        <f>Q205*H205</f>
        <v>0.69500000000000006</v>
      </c>
      <c r="S205" s="189">
        <v>0</v>
      </c>
      <c r="T205" s="19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1" t="s">
        <v>206</v>
      </c>
      <c r="AT205" s="191" t="s">
        <v>234</v>
      </c>
      <c r="AU205" s="191" t="s">
        <v>82</v>
      </c>
      <c r="AY205" s="19" t="s">
        <v>148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9" t="s">
        <v>80</v>
      </c>
      <c r="BK205" s="192">
        <f>ROUND(I205*H205,2)</f>
        <v>0</v>
      </c>
      <c r="BL205" s="19" t="s">
        <v>155</v>
      </c>
      <c r="BM205" s="191" t="s">
        <v>316</v>
      </c>
    </row>
    <row r="206" spans="1:65" s="13" customFormat="1" ht="11.25">
      <c r="B206" s="198"/>
      <c r="C206" s="199"/>
      <c r="D206" s="200" t="s">
        <v>159</v>
      </c>
      <c r="E206" s="201" t="s">
        <v>19</v>
      </c>
      <c r="F206" s="202" t="s">
        <v>317</v>
      </c>
      <c r="G206" s="199"/>
      <c r="H206" s="201" t="s">
        <v>19</v>
      </c>
      <c r="I206" s="203"/>
      <c r="J206" s="199"/>
      <c r="K206" s="199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159</v>
      </c>
      <c r="AU206" s="208" t="s">
        <v>82</v>
      </c>
      <c r="AV206" s="13" t="s">
        <v>80</v>
      </c>
      <c r="AW206" s="13" t="s">
        <v>34</v>
      </c>
      <c r="AX206" s="13" t="s">
        <v>73</v>
      </c>
      <c r="AY206" s="208" t="s">
        <v>148</v>
      </c>
    </row>
    <row r="207" spans="1:65" s="14" customFormat="1" ht="11.25">
      <c r="B207" s="209"/>
      <c r="C207" s="210"/>
      <c r="D207" s="200" t="s">
        <v>159</v>
      </c>
      <c r="E207" s="211" t="s">
        <v>19</v>
      </c>
      <c r="F207" s="212" t="s">
        <v>318</v>
      </c>
      <c r="G207" s="210"/>
      <c r="H207" s="213">
        <v>13.9</v>
      </c>
      <c r="I207" s="214"/>
      <c r="J207" s="210"/>
      <c r="K207" s="210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159</v>
      </c>
      <c r="AU207" s="219" t="s">
        <v>82</v>
      </c>
      <c r="AV207" s="14" t="s">
        <v>82</v>
      </c>
      <c r="AW207" s="14" t="s">
        <v>34</v>
      </c>
      <c r="AX207" s="14" t="s">
        <v>73</v>
      </c>
      <c r="AY207" s="219" t="s">
        <v>148</v>
      </c>
    </row>
    <row r="208" spans="1:65" s="15" customFormat="1" ht="11.25">
      <c r="B208" s="220"/>
      <c r="C208" s="221"/>
      <c r="D208" s="200" t="s">
        <v>159</v>
      </c>
      <c r="E208" s="222" t="s">
        <v>19</v>
      </c>
      <c r="F208" s="223" t="s">
        <v>162</v>
      </c>
      <c r="G208" s="221"/>
      <c r="H208" s="224">
        <v>13.9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159</v>
      </c>
      <c r="AU208" s="230" t="s">
        <v>82</v>
      </c>
      <c r="AV208" s="15" t="s">
        <v>155</v>
      </c>
      <c r="AW208" s="15" t="s">
        <v>34</v>
      </c>
      <c r="AX208" s="15" t="s">
        <v>80</v>
      </c>
      <c r="AY208" s="230" t="s">
        <v>148</v>
      </c>
    </row>
    <row r="209" spans="1:65" s="2" customFormat="1" ht="16.5" customHeight="1">
      <c r="A209" s="36"/>
      <c r="B209" s="37"/>
      <c r="C209" s="180" t="s">
        <v>319</v>
      </c>
      <c r="D209" s="180" t="s">
        <v>150</v>
      </c>
      <c r="E209" s="181" t="s">
        <v>320</v>
      </c>
      <c r="F209" s="182" t="s">
        <v>321</v>
      </c>
      <c r="G209" s="183" t="s">
        <v>283</v>
      </c>
      <c r="H209" s="184">
        <v>8</v>
      </c>
      <c r="I209" s="185"/>
      <c r="J209" s="186">
        <f>ROUND(I209*H209,2)</f>
        <v>0</v>
      </c>
      <c r="K209" s="182" t="s">
        <v>19</v>
      </c>
      <c r="L209" s="41"/>
      <c r="M209" s="187" t="s">
        <v>19</v>
      </c>
      <c r="N209" s="188" t="s">
        <v>44</v>
      </c>
      <c r="O209" s="66"/>
      <c r="P209" s="189">
        <f>O209*H209</f>
        <v>0</v>
      </c>
      <c r="Q209" s="189">
        <v>0</v>
      </c>
      <c r="R209" s="189">
        <f>Q209*H209</f>
        <v>0</v>
      </c>
      <c r="S209" s="189">
        <v>0.02</v>
      </c>
      <c r="T209" s="190">
        <f>S209*H209</f>
        <v>0.16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1" t="s">
        <v>155</v>
      </c>
      <c r="AT209" s="191" t="s">
        <v>150</v>
      </c>
      <c r="AU209" s="191" t="s">
        <v>82</v>
      </c>
      <c r="AY209" s="19" t="s">
        <v>148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80</v>
      </c>
      <c r="BK209" s="192">
        <f>ROUND(I209*H209,2)</f>
        <v>0</v>
      </c>
      <c r="BL209" s="19" t="s">
        <v>155</v>
      </c>
      <c r="BM209" s="191" t="s">
        <v>322</v>
      </c>
    </row>
    <row r="210" spans="1:65" s="2" customFormat="1" ht="29.25">
      <c r="A210" s="36"/>
      <c r="B210" s="37"/>
      <c r="C210" s="38"/>
      <c r="D210" s="200" t="s">
        <v>289</v>
      </c>
      <c r="E210" s="38"/>
      <c r="F210" s="241" t="s">
        <v>323</v>
      </c>
      <c r="G210" s="38"/>
      <c r="H210" s="38"/>
      <c r="I210" s="195"/>
      <c r="J210" s="38"/>
      <c r="K210" s="38"/>
      <c r="L210" s="41"/>
      <c r="M210" s="196"/>
      <c r="N210" s="197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289</v>
      </c>
      <c r="AU210" s="19" t="s">
        <v>82</v>
      </c>
    </row>
    <row r="211" spans="1:65" s="13" customFormat="1" ht="11.25">
      <c r="B211" s="198"/>
      <c r="C211" s="199"/>
      <c r="D211" s="200" t="s">
        <v>159</v>
      </c>
      <c r="E211" s="201" t="s">
        <v>19</v>
      </c>
      <c r="F211" s="202" t="s">
        <v>324</v>
      </c>
      <c r="G211" s="199"/>
      <c r="H211" s="201" t="s">
        <v>19</v>
      </c>
      <c r="I211" s="203"/>
      <c r="J211" s="199"/>
      <c r="K211" s="199"/>
      <c r="L211" s="204"/>
      <c r="M211" s="205"/>
      <c r="N211" s="206"/>
      <c r="O211" s="206"/>
      <c r="P211" s="206"/>
      <c r="Q211" s="206"/>
      <c r="R211" s="206"/>
      <c r="S211" s="206"/>
      <c r="T211" s="207"/>
      <c r="AT211" s="208" t="s">
        <v>159</v>
      </c>
      <c r="AU211" s="208" t="s">
        <v>82</v>
      </c>
      <c r="AV211" s="13" t="s">
        <v>80</v>
      </c>
      <c r="AW211" s="13" t="s">
        <v>34</v>
      </c>
      <c r="AX211" s="13" t="s">
        <v>73</v>
      </c>
      <c r="AY211" s="208" t="s">
        <v>148</v>
      </c>
    </row>
    <row r="212" spans="1:65" s="14" customFormat="1" ht="11.25">
      <c r="B212" s="209"/>
      <c r="C212" s="210"/>
      <c r="D212" s="200" t="s">
        <v>159</v>
      </c>
      <c r="E212" s="211" t="s">
        <v>19</v>
      </c>
      <c r="F212" s="212" t="s">
        <v>325</v>
      </c>
      <c r="G212" s="210"/>
      <c r="H212" s="213">
        <v>8</v>
      </c>
      <c r="I212" s="214"/>
      <c r="J212" s="210"/>
      <c r="K212" s="210"/>
      <c r="L212" s="215"/>
      <c r="M212" s="216"/>
      <c r="N212" s="217"/>
      <c r="O212" s="217"/>
      <c r="P212" s="217"/>
      <c r="Q212" s="217"/>
      <c r="R212" s="217"/>
      <c r="S212" s="217"/>
      <c r="T212" s="218"/>
      <c r="AT212" s="219" t="s">
        <v>159</v>
      </c>
      <c r="AU212" s="219" t="s">
        <v>82</v>
      </c>
      <c r="AV212" s="14" t="s">
        <v>82</v>
      </c>
      <c r="AW212" s="14" t="s">
        <v>34</v>
      </c>
      <c r="AX212" s="14" t="s">
        <v>73</v>
      </c>
      <c r="AY212" s="219" t="s">
        <v>148</v>
      </c>
    </row>
    <row r="213" spans="1:65" s="15" customFormat="1" ht="11.25">
      <c r="B213" s="220"/>
      <c r="C213" s="221"/>
      <c r="D213" s="200" t="s">
        <v>159</v>
      </c>
      <c r="E213" s="222" t="s">
        <v>19</v>
      </c>
      <c r="F213" s="223" t="s">
        <v>162</v>
      </c>
      <c r="G213" s="221"/>
      <c r="H213" s="224">
        <v>8</v>
      </c>
      <c r="I213" s="225"/>
      <c r="J213" s="221"/>
      <c r="K213" s="221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159</v>
      </c>
      <c r="AU213" s="230" t="s">
        <v>82</v>
      </c>
      <c r="AV213" s="15" t="s">
        <v>155</v>
      </c>
      <c r="AW213" s="15" t="s">
        <v>34</v>
      </c>
      <c r="AX213" s="15" t="s">
        <v>80</v>
      </c>
      <c r="AY213" s="230" t="s">
        <v>148</v>
      </c>
    </row>
    <row r="214" spans="1:65" s="2" customFormat="1" ht="16.5" customHeight="1">
      <c r="A214" s="36"/>
      <c r="B214" s="37"/>
      <c r="C214" s="180" t="s">
        <v>326</v>
      </c>
      <c r="D214" s="180" t="s">
        <v>150</v>
      </c>
      <c r="E214" s="181" t="s">
        <v>327</v>
      </c>
      <c r="F214" s="182" t="s">
        <v>328</v>
      </c>
      <c r="G214" s="183" t="s">
        <v>283</v>
      </c>
      <c r="H214" s="184">
        <v>44</v>
      </c>
      <c r="I214" s="185"/>
      <c r="J214" s="186">
        <f>ROUND(I214*H214,2)</f>
        <v>0</v>
      </c>
      <c r="K214" s="182" t="s">
        <v>19</v>
      </c>
      <c r="L214" s="41"/>
      <c r="M214" s="187" t="s">
        <v>19</v>
      </c>
      <c r="N214" s="188" t="s">
        <v>44</v>
      </c>
      <c r="O214" s="66"/>
      <c r="P214" s="189">
        <f>O214*H214</f>
        <v>0</v>
      </c>
      <c r="Q214" s="189">
        <v>3.0000000000000001E-5</v>
      </c>
      <c r="R214" s="189">
        <f>Q214*H214</f>
        <v>1.32E-3</v>
      </c>
      <c r="S214" s="189">
        <v>0</v>
      </c>
      <c r="T214" s="19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1" t="s">
        <v>155</v>
      </c>
      <c r="AT214" s="191" t="s">
        <v>150</v>
      </c>
      <c r="AU214" s="191" t="s">
        <v>82</v>
      </c>
      <c r="AY214" s="19" t="s">
        <v>148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9" t="s">
        <v>80</v>
      </c>
      <c r="BK214" s="192">
        <f>ROUND(I214*H214,2)</f>
        <v>0</v>
      </c>
      <c r="BL214" s="19" t="s">
        <v>155</v>
      </c>
      <c r="BM214" s="191" t="s">
        <v>329</v>
      </c>
    </row>
    <row r="215" spans="1:65" s="13" customFormat="1" ht="11.25">
      <c r="B215" s="198"/>
      <c r="C215" s="199"/>
      <c r="D215" s="200" t="s">
        <v>159</v>
      </c>
      <c r="E215" s="201" t="s">
        <v>19</v>
      </c>
      <c r="F215" s="202" t="s">
        <v>330</v>
      </c>
      <c r="G215" s="199"/>
      <c r="H215" s="201" t="s">
        <v>19</v>
      </c>
      <c r="I215" s="203"/>
      <c r="J215" s="199"/>
      <c r="K215" s="199"/>
      <c r="L215" s="204"/>
      <c r="M215" s="205"/>
      <c r="N215" s="206"/>
      <c r="O215" s="206"/>
      <c r="P215" s="206"/>
      <c r="Q215" s="206"/>
      <c r="R215" s="206"/>
      <c r="S215" s="206"/>
      <c r="T215" s="207"/>
      <c r="AT215" s="208" t="s">
        <v>159</v>
      </c>
      <c r="AU215" s="208" t="s">
        <v>82</v>
      </c>
      <c r="AV215" s="13" t="s">
        <v>80</v>
      </c>
      <c r="AW215" s="13" t="s">
        <v>34</v>
      </c>
      <c r="AX215" s="13" t="s">
        <v>73</v>
      </c>
      <c r="AY215" s="208" t="s">
        <v>148</v>
      </c>
    </row>
    <row r="216" spans="1:65" s="14" customFormat="1" ht="11.25">
      <c r="B216" s="209"/>
      <c r="C216" s="210"/>
      <c r="D216" s="200" t="s">
        <v>159</v>
      </c>
      <c r="E216" s="211" t="s">
        <v>19</v>
      </c>
      <c r="F216" s="212" t="s">
        <v>331</v>
      </c>
      <c r="G216" s="210"/>
      <c r="H216" s="213">
        <v>24</v>
      </c>
      <c r="I216" s="214"/>
      <c r="J216" s="210"/>
      <c r="K216" s="210"/>
      <c r="L216" s="215"/>
      <c r="M216" s="216"/>
      <c r="N216" s="217"/>
      <c r="O216" s="217"/>
      <c r="P216" s="217"/>
      <c r="Q216" s="217"/>
      <c r="R216" s="217"/>
      <c r="S216" s="217"/>
      <c r="T216" s="218"/>
      <c r="AT216" s="219" t="s">
        <v>159</v>
      </c>
      <c r="AU216" s="219" t="s">
        <v>82</v>
      </c>
      <c r="AV216" s="14" t="s">
        <v>82</v>
      </c>
      <c r="AW216" s="14" t="s">
        <v>34</v>
      </c>
      <c r="AX216" s="14" t="s">
        <v>73</v>
      </c>
      <c r="AY216" s="219" t="s">
        <v>148</v>
      </c>
    </row>
    <row r="217" spans="1:65" s="13" customFormat="1" ht="11.25">
      <c r="B217" s="198"/>
      <c r="C217" s="199"/>
      <c r="D217" s="200" t="s">
        <v>159</v>
      </c>
      <c r="E217" s="201" t="s">
        <v>19</v>
      </c>
      <c r="F217" s="202" t="s">
        <v>332</v>
      </c>
      <c r="G217" s="199"/>
      <c r="H217" s="201" t="s">
        <v>19</v>
      </c>
      <c r="I217" s="203"/>
      <c r="J217" s="199"/>
      <c r="K217" s="199"/>
      <c r="L217" s="204"/>
      <c r="M217" s="205"/>
      <c r="N217" s="206"/>
      <c r="O217" s="206"/>
      <c r="P217" s="206"/>
      <c r="Q217" s="206"/>
      <c r="R217" s="206"/>
      <c r="S217" s="206"/>
      <c r="T217" s="207"/>
      <c r="AT217" s="208" t="s">
        <v>159</v>
      </c>
      <c r="AU217" s="208" t="s">
        <v>82</v>
      </c>
      <c r="AV217" s="13" t="s">
        <v>80</v>
      </c>
      <c r="AW217" s="13" t="s">
        <v>34</v>
      </c>
      <c r="AX217" s="13" t="s">
        <v>73</v>
      </c>
      <c r="AY217" s="208" t="s">
        <v>148</v>
      </c>
    </row>
    <row r="218" spans="1:65" s="14" customFormat="1" ht="11.25">
      <c r="B218" s="209"/>
      <c r="C218" s="210"/>
      <c r="D218" s="200" t="s">
        <v>159</v>
      </c>
      <c r="E218" s="211" t="s">
        <v>19</v>
      </c>
      <c r="F218" s="212" t="s">
        <v>333</v>
      </c>
      <c r="G218" s="210"/>
      <c r="H218" s="213">
        <v>20</v>
      </c>
      <c r="I218" s="214"/>
      <c r="J218" s="210"/>
      <c r="K218" s="210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159</v>
      </c>
      <c r="AU218" s="219" t="s">
        <v>82</v>
      </c>
      <c r="AV218" s="14" t="s">
        <v>82</v>
      </c>
      <c r="AW218" s="14" t="s">
        <v>34</v>
      </c>
      <c r="AX218" s="14" t="s">
        <v>73</v>
      </c>
      <c r="AY218" s="219" t="s">
        <v>148</v>
      </c>
    </row>
    <row r="219" spans="1:65" s="15" customFormat="1" ht="11.25">
      <c r="B219" s="220"/>
      <c r="C219" s="221"/>
      <c r="D219" s="200" t="s">
        <v>159</v>
      </c>
      <c r="E219" s="222" t="s">
        <v>19</v>
      </c>
      <c r="F219" s="223" t="s">
        <v>162</v>
      </c>
      <c r="G219" s="221"/>
      <c r="H219" s="224">
        <v>44</v>
      </c>
      <c r="I219" s="225"/>
      <c r="J219" s="221"/>
      <c r="K219" s="221"/>
      <c r="L219" s="226"/>
      <c r="M219" s="227"/>
      <c r="N219" s="228"/>
      <c r="O219" s="228"/>
      <c r="P219" s="228"/>
      <c r="Q219" s="228"/>
      <c r="R219" s="228"/>
      <c r="S219" s="228"/>
      <c r="T219" s="229"/>
      <c r="AT219" s="230" t="s">
        <v>159</v>
      </c>
      <c r="AU219" s="230" t="s">
        <v>82</v>
      </c>
      <c r="AV219" s="15" t="s">
        <v>155</v>
      </c>
      <c r="AW219" s="15" t="s">
        <v>34</v>
      </c>
      <c r="AX219" s="15" t="s">
        <v>80</v>
      </c>
      <c r="AY219" s="230" t="s">
        <v>148</v>
      </c>
    </row>
    <row r="220" spans="1:65" s="2" customFormat="1" ht="16.5" customHeight="1">
      <c r="A220" s="36"/>
      <c r="B220" s="37"/>
      <c r="C220" s="180" t="s">
        <v>334</v>
      </c>
      <c r="D220" s="180" t="s">
        <v>150</v>
      </c>
      <c r="E220" s="181" t="s">
        <v>335</v>
      </c>
      <c r="F220" s="182" t="s">
        <v>336</v>
      </c>
      <c r="G220" s="183" t="s">
        <v>283</v>
      </c>
      <c r="H220" s="184">
        <v>39</v>
      </c>
      <c r="I220" s="185"/>
      <c r="J220" s="186">
        <f>ROUND(I220*H220,2)</f>
        <v>0</v>
      </c>
      <c r="K220" s="182" t="s">
        <v>19</v>
      </c>
      <c r="L220" s="41"/>
      <c r="M220" s="187" t="s">
        <v>19</v>
      </c>
      <c r="N220" s="188" t="s">
        <v>44</v>
      </c>
      <c r="O220" s="66"/>
      <c r="P220" s="189">
        <f>O220*H220</f>
        <v>0</v>
      </c>
      <c r="Q220" s="189">
        <v>4.0000000000000003E-5</v>
      </c>
      <c r="R220" s="189">
        <f>Q220*H220</f>
        <v>1.5600000000000002E-3</v>
      </c>
      <c r="S220" s="189">
        <v>0</v>
      </c>
      <c r="T220" s="19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91" t="s">
        <v>155</v>
      </c>
      <c r="AT220" s="191" t="s">
        <v>150</v>
      </c>
      <c r="AU220" s="191" t="s">
        <v>82</v>
      </c>
      <c r="AY220" s="19" t="s">
        <v>148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9" t="s">
        <v>80</v>
      </c>
      <c r="BK220" s="192">
        <f>ROUND(I220*H220,2)</f>
        <v>0</v>
      </c>
      <c r="BL220" s="19" t="s">
        <v>155</v>
      </c>
      <c r="BM220" s="191" t="s">
        <v>337</v>
      </c>
    </row>
    <row r="221" spans="1:65" s="14" customFormat="1" ht="11.25">
      <c r="B221" s="209"/>
      <c r="C221" s="210"/>
      <c r="D221" s="200" t="s">
        <v>159</v>
      </c>
      <c r="E221" s="211" t="s">
        <v>19</v>
      </c>
      <c r="F221" s="212" t="s">
        <v>338</v>
      </c>
      <c r="G221" s="210"/>
      <c r="H221" s="213">
        <v>19</v>
      </c>
      <c r="I221" s="214"/>
      <c r="J221" s="210"/>
      <c r="K221" s="210"/>
      <c r="L221" s="215"/>
      <c r="M221" s="216"/>
      <c r="N221" s="217"/>
      <c r="O221" s="217"/>
      <c r="P221" s="217"/>
      <c r="Q221" s="217"/>
      <c r="R221" s="217"/>
      <c r="S221" s="217"/>
      <c r="T221" s="218"/>
      <c r="AT221" s="219" t="s">
        <v>159</v>
      </c>
      <c r="AU221" s="219" t="s">
        <v>82</v>
      </c>
      <c r="AV221" s="14" t="s">
        <v>82</v>
      </c>
      <c r="AW221" s="14" t="s">
        <v>34</v>
      </c>
      <c r="AX221" s="14" t="s">
        <v>73</v>
      </c>
      <c r="AY221" s="219" t="s">
        <v>148</v>
      </c>
    </row>
    <row r="222" spans="1:65" s="14" customFormat="1" ht="11.25">
      <c r="B222" s="209"/>
      <c r="C222" s="210"/>
      <c r="D222" s="200" t="s">
        <v>159</v>
      </c>
      <c r="E222" s="211" t="s">
        <v>19</v>
      </c>
      <c r="F222" s="212" t="s">
        <v>339</v>
      </c>
      <c r="G222" s="210"/>
      <c r="H222" s="213">
        <v>20</v>
      </c>
      <c r="I222" s="214"/>
      <c r="J222" s="210"/>
      <c r="K222" s="210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159</v>
      </c>
      <c r="AU222" s="219" t="s">
        <v>82</v>
      </c>
      <c r="AV222" s="14" t="s">
        <v>82</v>
      </c>
      <c r="AW222" s="14" t="s">
        <v>34</v>
      </c>
      <c r="AX222" s="14" t="s">
        <v>73</v>
      </c>
      <c r="AY222" s="219" t="s">
        <v>148</v>
      </c>
    </row>
    <row r="223" spans="1:65" s="15" customFormat="1" ht="11.25">
      <c r="B223" s="220"/>
      <c r="C223" s="221"/>
      <c r="D223" s="200" t="s">
        <v>159</v>
      </c>
      <c r="E223" s="222" t="s">
        <v>19</v>
      </c>
      <c r="F223" s="223" t="s">
        <v>162</v>
      </c>
      <c r="G223" s="221"/>
      <c r="H223" s="224">
        <v>39</v>
      </c>
      <c r="I223" s="225"/>
      <c r="J223" s="221"/>
      <c r="K223" s="221"/>
      <c r="L223" s="226"/>
      <c r="M223" s="227"/>
      <c r="N223" s="228"/>
      <c r="O223" s="228"/>
      <c r="P223" s="228"/>
      <c r="Q223" s="228"/>
      <c r="R223" s="228"/>
      <c r="S223" s="228"/>
      <c r="T223" s="229"/>
      <c r="AT223" s="230" t="s">
        <v>159</v>
      </c>
      <c r="AU223" s="230" t="s">
        <v>82</v>
      </c>
      <c r="AV223" s="15" t="s">
        <v>155</v>
      </c>
      <c r="AW223" s="15" t="s">
        <v>34</v>
      </c>
      <c r="AX223" s="15" t="s">
        <v>80</v>
      </c>
      <c r="AY223" s="230" t="s">
        <v>148</v>
      </c>
    </row>
    <row r="224" spans="1:65" s="2" customFormat="1" ht="16.5" customHeight="1">
      <c r="A224" s="36"/>
      <c r="B224" s="37"/>
      <c r="C224" s="231" t="s">
        <v>340</v>
      </c>
      <c r="D224" s="231" t="s">
        <v>234</v>
      </c>
      <c r="E224" s="232" t="s">
        <v>341</v>
      </c>
      <c r="F224" s="233" t="s">
        <v>342</v>
      </c>
      <c r="G224" s="234" t="s">
        <v>343</v>
      </c>
      <c r="H224" s="235">
        <v>1</v>
      </c>
      <c r="I224" s="236"/>
      <c r="J224" s="237">
        <f>ROUND(I224*H224,2)</f>
        <v>0</v>
      </c>
      <c r="K224" s="233" t="s">
        <v>19</v>
      </c>
      <c r="L224" s="238"/>
      <c r="M224" s="239" t="s">
        <v>19</v>
      </c>
      <c r="N224" s="240" t="s">
        <v>44</v>
      </c>
      <c r="O224" s="66"/>
      <c r="P224" s="189">
        <f>O224*H224</f>
        <v>0</v>
      </c>
      <c r="Q224" s="189">
        <v>0.02</v>
      </c>
      <c r="R224" s="189">
        <f>Q224*H224</f>
        <v>0.02</v>
      </c>
      <c r="S224" s="189">
        <v>0</v>
      </c>
      <c r="T224" s="19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1" t="s">
        <v>206</v>
      </c>
      <c r="AT224" s="191" t="s">
        <v>234</v>
      </c>
      <c r="AU224" s="191" t="s">
        <v>82</v>
      </c>
      <c r="AY224" s="19" t="s">
        <v>148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9" t="s">
        <v>80</v>
      </c>
      <c r="BK224" s="192">
        <f>ROUND(I224*H224,2)</f>
        <v>0</v>
      </c>
      <c r="BL224" s="19" t="s">
        <v>155</v>
      </c>
      <c r="BM224" s="191" t="s">
        <v>344</v>
      </c>
    </row>
    <row r="225" spans="1:65" s="2" customFormat="1" ht="39">
      <c r="A225" s="36"/>
      <c r="B225" s="37"/>
      <c r="C225" s="38"/>
      <c r="D225" s="200" t="s">
        <v>289</v>
      </c>
      <c r="E225" s="38"/>
      <c r="F225" s="241" t="s">
        <v>345</v>
      </c>
      <c r="G225" s="38"/>
      <c r="H225" s="38"/>
      <c r="I225" s="195"/>
      <c r="J225" s="38"/>
      <c r="K225" s="38"/>
      <c r="L225" s="41"/>
      <c r="M225" s="196"/>
      <c r="N225" s="197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289</v>
      </c>
      <c r="AU225" s="19" t="s">
        <v>82</v>
      </c>
    </row>
    <row r="226" spans="1:65" s="13" customFormat="1" ht="11.25">
      <c r="B226" s="198"/>
      <c r="C226" s="199"/>
      <c r="D226" s="200" t="s">
        <v>159</v>
      </c>
      <c r="E226" s="201" t="s">
        <v>19</v>
      </c>
      <c r="F226" s="202" t="s">
        <v>346</v>
      </c>
      <c r="G226" s="199"/>
      <c r="H226" s="201" t="s">
        <v>19</v>
      </c>
      <c r="I226" s="203"/>
      <c r="J226" s="199"/>
      <c r="K226" s="199"/>
      <c r="L226" s="204"/>
      <c r="M226" s="205"/>
      <c r="N226" s="206"/>
      <c r="O226" s="206"/>
      <c r="P226" s="206"/>
      <c r="Q226" s="206"/>
      <c r="R226" s="206"/>
      <c r="S226" s="206"/>
      <c r="T226" s="207"/>
      <c r="AT226" s="208" t="s">
        <v>159</v>
      </c>
      <c r="AU226" s="208" t="s">
        <v>82</v>
      </c>
      <c r="AV226" s="13" t="s">
        <v>80</v>
      </c>
      <c r="AW226" s="13" t="s">
        <v>34</v>
      </c>
      <c r="AX226" s="13" t="s">
        <v>73</v>
      </c>
      <c r="AY226" s="208" t="s">
        <v>148</v>
      </c>
    </row>
    <row r="227" spans="1:65" s="14" customFormat="1" ht="11.25">
      <c r="B227" s="209"/>
      <c r="C227" s="210"/>
      <c r="D227" s="200" t="s">
        <v>159</v>
      </c>
      <c r="E227" s="211" t="s">
        <v>19</v>
      </c>
      <c r="F227" s="212" t="s">
        <v>347</v>
      </c>
      <c r="G227" s="210"/>
      <c r="H227" s="213">
        <v>1</v>
      </c>
      <c r="I227" s="214"/>
      <c r="J227" s="210"/>
      <c r="K227" s="210"/>
      <c r="L227" s="215"/>
      <c r="M227" s="216"/>
      <c r="N227" s="217"/>
      <c r="O227" s="217"/>
      <c r="P227" s="217"/>
      <c r="Q227" s="217"/>
      <c r="R227" s="217"/>
      <c r="S227" s="217"/>
      <c r="T227" s="218"/>
      <c r="AT227" s="219" t="s">
        <v>159</v>
      </c>
      <c r="AU227" s="219" t="s">
        <v>82</v>
      </c>
      <c r="AV227" s="14" t="s">
        <v>82</v>
      </c>
      <c r="AW227" s="14" t="s">
        <v>34</v>
      </c>
      <c r="AX227" s="14" t="s">
        <v>73</v>
      </c>
      <c r="AY227" s="219" t="s">
        <v>148</v>
      </c>
    </row>
    <row r="228" spans="1:65" s="15" customFormat="1" ht="11.25">
      <c r="B228" s="220"/>
      <c r="C228" s="221"/>
      <c r="D228" s="200" t="s">
        <v>159</v>
      </c>
      <c r="E228" s="222" t="s">
        <v>19</v>
      </c>
      <c r="F228" s="223" t="s">
        <v>162</v>
      </c>
      <c r="G228" s="221"/>
      <c r="H228" s="224">
        <v>1</v>
      </c>
      <c r="I228" s="225"/>
      <c r="J228" s="221"/>
      <c r="K228" s="221"/>
      <c r="L228" s="226"/>
      <c r="M228" s="227"/>
      <c r="N228" s="228"/>
      <c r="O228" s="228"/>
      <c r="P228" s="228"/>
      <c r="Q228" s="228"/>
      <c r="R228" s="228"/>
      <c r="S228" s="228"/>
      <c r="T228" s="229"/>
      <c r="AT228" s="230" t="s">
        <v>159</v>
      </c>
      <c r="AU228" s="230" t="s">
        <v>82</v>
      </c>
      <c r="AV228" s="15" t="s">
        <v>155</v>
      </c>
      <c r="AW228" s="15" t="s">
        <v>34</v>
      </c>
      <c r="AX228" s="15" t="s">
        <v>80</v>
      </c>
      <c r="AY228" s="230" t="s">
        <v>148</v>
      </c>
    </row>
    <row r="229" spans="1:65" s="2" customFormat="1" ht="16.5" customHeight="1">
      <c r="A229" s="36"/>
      <c r="B229" s="37"/>
      <c r="C229" s="231" t="s">
        <v>348</v>
      </c>
      <c r="D229" s="231" t="s">
        <v>234</v>
      </c>
      <c r="E229" s="232" t="s">
        <v>349</v>
      </c>
      <c r="F229" s="233" t="s">
        <v>350</v>
      </c>
      <c r="G229" s="234" t="s">
        <v>222</v>
      </c>
      <c r="H229" s="235">
        <v>0.57599999999999996</v>
      </c>
      <c r="I229" s="236"/>
      <c r="J229" s="237">
        <f>ROUND(I229*H229,2)</f>
        <v>0</v>
      </c>
      <c r="K229" s="233" t="s">
        <v>19</v>
      </c>
      <c r="L229" s="238"/>
      <c r="M229" s="239" t="s">
        <v>19</v>
      </c>
      <c r="N229" s="240" t="s">
        <v>44</v>
      </c>
      <c r="O229" s="66"/>
      <c r="P229" s="189">
        <f>O229*H229</f>
        <v>0</v>
      </c>
      <c r="Q229" s="189">
        <v>1</v>
      </c>
      <c r="R229" s="189">
        <f>Q229*H229</f>
        <v>0.57599999999999996</v>
      </c>
      <c r="S229" s="189">
        <v>0</v>
      </c>
      <c r="T229" s="190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91" t="s">
        <v>206</v>
      </c>
      <c r="AT229" s="191" t="s">
        <v>234</v>
      </c>
      <c r="AU229" s="191" t="s">
        <v>82</v>
      </c>
      <c r="AY229" s="19" t="s">
        <v>148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9" t="s">
        <v>80</v>
      </c>
      <c r="BK229" s="192">
        <f>ROUND(I229*H229,2)</f>
        <v>0</v>
      </c>
      <c r="BL229" s="19" t="s">
        <v>155</v>
      </c>
      <c r="BM229" s="191" t="s">
        <v>351</v>
      </c>
    </row>
    <row r="230" spans="1:65" s="13" customFormat="1" ht="11.25">
      <c r="B230" s="198"/>
      <c r="C230" s="199"/>
      <c r="D230" s="200" t="s">
        <v>159</v>
      </c>
      <c r="E230" s="201" t="s">
        <v>19</v>
      </c>
      <c r="F230" s="202" t="s">
        <v>352</v>
      </c>
      <c r="G230" s="199"/>
      <c r="H230" s="201" t="s">
        <v>19</v>
      </c>
      <c r="I230" s="203"/>
      <c r="J230" s="199"/>
      <c r="K230" s="199"/>
      <c r="L230" s="204"/>
      <c r="M230" s="205"/>
      <c r="N230" s="206"/>
      <c r="O230" s="206"/>
      <c r="P230" s="206"/>
      <c r="Q230" s="206"/>
      <c r="R230" s="206"/>
      <c r="S230" s="206"/>
      <c r="T230" s="207"/>
      <c r="AT230" s="208" t="s">
        <v>159</v>
      </c>
      <c r="AU230" s="208" t="s">
        <v>82</v>
      </c>
      <c r="AV230" s="13" t="s">
        <v>80</v>
      </c>
      <c r="AW230" s="13" t="s">
        <v>34</v>
      </c>
      <c r="AX230" s="13" t="s">
        <v>73</v>
      </c>
      <c r="AY230" s="208" t="s">
        <v>148</v>
      </c>
    </row>
    <row r="231" spans="1:65" s="14" customFormat="1" ht="11.25">
      <c r="B231" s="209"/>
      <c r="C231" s="210"/>
      <c r="D231" s="200" t="s">
        <v>159</v>
      </c>
      <c r="E231" s="211" t="s">
        <v>19</v>
      </c>
      <c r="F231" s="212" t="s">
        <v>353</v>
      </c>
      <c r="G231" s="210"/>
      <c r="H231" s="213">
        <v>0.57599999999999996</v>
      </c>
      <c r="I231" s="214"/>
      <c r="J231" s="210"/>
      <c r="K231" s="210"/>
      <c r="L231" s="215"/>
      <c r="M231" s="216"/>
      <c r="N231" s="217"/>
      <c r="O231" s="217"/>
      <c r="P231" s="217"/>
      <c r="Q231" s="217"/>
      <c r="R231" s="217"/>
      <c r="S231" s="217"/>
      <c r="T231" s="218"/>
      <c r="AT231" s="219" t="s">
        <v>159</v>
      </c>
      <c r="AU231" s="219" t="s">
        <v>82</v>
      </c>
      <c r="AV231" s="14" t="s">
        <v>82</v>
      </c>
      <c r="AW231" s="14" t="s">
        <v>34</v>
      </c>
      <c r="AX231" s="14" t="s">
        <v>73</v>
      </c>
      <c r="AY231" s="219" t="s">
        <v>148</v>
      </c>
    </row>
    <row r="232" spans="1:65" s="15" customFormat="1" ht="11.25">
      <c r="B232" s="220"/>
      <c r="C232" s="221"/>
      <c r="D232" s="200" t="s">
        <v>159</v>
      </c>
      <c r="E232" s="222" t="s">
        <v>19</v>
      </c>
      <c r="F232" s="223" t="s">
        <v>162</v>
      </c>
      <c r="G232" s="221"/>
      <c r="H232" s="224">
        <v>0.57599999999999996</v>
      </c>
      <c r="I232" s="225"/>
      <c r="J232" s="221"/>
      <c r="K232" s="221"/>
      <c r="L232" s="226"/>
      <c r="M232" s="227"/>
      <c r="N232" s="228"/>
      <c r="O232" s="228"/>
      <c r="P232" s="228"/>
      <c r="Q232" s="228"/>
      <c r="R232" s="228"/>
      <c r="S232" s="228"/>
      <c r="T232" s="229"/>
      <c r="AT232" s="230" t="s">
        <v>159</v>
      </c>
      <c r="AU232" s="230" t="s">
        <v>82</v>
      </c>
      <c r="AV232" s="15" t="s">
        <v>155</v>
      </c>
      <c r="AW232" s="15" t="s">
        <v>34</v>
      </c>
      <c r="AX232" s="15" t="s">
        <v>80</v>
      </c>
      <c r="AY232" s="230" t="s">
        <v>148</v>
      </c>
    </row>
    <row r="233" spans="1:65" s="2" customFormat="1" ht="16.5" customHeight="1">
      <c r="A233" s="36"/>
      <c r="B233" s="37"/>
      <c r="C233" s="231" t="s">
        <v>354</v>
      </c>
      <c r="D233" s="231" t="s">
        <v>234</v>
      </c>
      <c r="E233" s="232" t="s">
        <v>355</v>
      </c>
      <c r="F233" s="233" t="s">
        <v>356</v>
      </c>
      <c r="G233" s="234" t="s">
        <v>222</v>
      </c>
      <c r="H233" s="235">
        <v>1.4510000000000001</v>
      </c>
      <c r="I233" s="236"/>
      <c r="J233" s="237">
        <f>ROUND(I233*H233,2)</f>
        <v>0</v>
      </c>
      <c r="K233" s="233" t="s">
        <v>19</v>
      </c>
      <c r="L233" s="238"/>
      <c r="M233" s="239" t="s">
        <v>19</v>
      </c>
      <c r="N233" s="240" t="s">
        <v>44</v>
      </c>
      <c r="O233" s="66"/>
      <c r="P233" s="189">
        <f>O233*H233</f>
        <v>0</v>
      </c>
      <c r="Q233" s="189">
        <v>1</v>
      </c>
      <c r="R233" s="189">
        <f>Q233*H233</f>
        <v>1.4510000000000001</v>
      </c>
      <c r="S233" s="189">
        <v>0</v>
      </c>
      <c r="T233" s="19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1" t="s">
        <v>206</v>
      </c>
      <c r="AT233" s="191" t="s">
        <v>234</v>
      </c>
      <c r="AU233" s="191" t="s">
        <v>82</v>
      </c>
      <c r="AY233" s="19" t="s">
        <v>148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9" t="s">
        <v>80</v>
      </c>
      <c r="BK233" s="192">
        <f>ROUND(I233*H233,2)</f>
        <v>0</v>
      </c>
      <c r="BL233" s="19" t="s">
        <v>155</v>
      </c>
      <c r="BM233" s="191" t="s">
        <v>357</v>
      </c>
    </row>
    <row r="234" spans="1:65" s="13" customFormat="1" ht="11.25">
      <c r="B234" s="198"/>
      <c r="C234" s="199"/>
      <c r="D234" s="200" t="s">
        <v>159</v>
      </c>
      <c r="E234" s="201" t="s">
        <v>19</v>
      </c>
      <c r="F234" s="202" t="s">
        <v>352</v>
      </c>
      <c r="G234" s="199"/>
      <c r="H234" s="201" t="s">
        <v>19</v>
      </c>
      <c r="I234" s="203"/>
      <c r="J234" s="199"/>
      <c r="K234" s="199"/>
      <c r="L234" s="204"/>
      <c r="M234" s="205"/>
      <c r="N234" s="206"/>
      <c r="O234" s="206"/>
      <c r="P234" s="206"/>
      <c r="Q234" s="206"/>
      <c r="R234" s="206"/>
      <c r="S234" s="206"/>
      <c r="T234" s="207"/>
      <c r="AT234" s="208" t="s">
        <v>159</v>
      </c>
      <c r="AU234" s="208" t="s">
        <v>82</v>
      </c>
      <c r="AV234" s="13" t="s">
        <v>80</v>
      </c>
      <c r="AW234" s="13" t="s">
        <v>34</v>
      </c>
      <c r="AX234" s="13" t="s">
        <v>73</v>
      </c>
      <c r="AY234" s="208" t="s">
        <v>148</v>
      </c>
    </row>
    <row r="235" spans="1:65" s="14" customFormat="1" ht="11.25">
      <c r="B235" s="209"/>
      <c r="C235" s="210"/>
      <c r="D235" s="200" t="s">
        <v>159</v>
      </c>
      <c r="E235" s="211" t="s">
        <v>19</v>
      </c>
      <c r="F235" s="212" t="s">
        <v>358</v>
      </c>
      <c r="G235" s="210"/>
      <c r="H235" s="213">
        <v>1.4510000000000001</v>
      </c>
      <c r="I235" s="214"/>
      <c r="J235" s="210"/>
      <c r="K235" s="210"/>
      <c r="L235" s="215"/>
      <c r="M235" s="216"/>
      <c r="N235" s="217"/>
      <c r="O235" s="217"/>
      <c r="P235" s="217"/>
      <c r="Q235" s="217"/>
      <c r="R235" s="217"/>
      <c r="S235" s="217"/>
      <c r="T235" s="218"/>
      <c r="AT235" s="219" t="s">
        <v>159</v>
      </c>
      <c r="AU235" s="219" t="s">
        <v>82</v>
      </c>
      <c r="AV235" s="14" t="s">
        <v>82</v>
      </c>
      <c r="AW235" s="14" t="s">
        <v>34</v>
      </c>
      <c r="AX235" s="14" t="s">
        <v>73</v>
      </c>
      <c r="AY235" s="219" t="s">
        <v>148</v>
      </c>
    </row>
    <row r="236" spans="1:65" s="15" customFormat="1" ht="11.25">
      <c r="B236" s="220"/>
      <c r="C236" s="221"/>
      <c r="D236" s="200" t="s">
        <v>159</v>
      </c>
      <c r="E236" s="222" t="s">
        <v>19</v>
      </c>
      <c r="F236" s="223" t="s">
        <v>162</v>
      </c>
      <c r="G236" s="221"/>
      <c r="H236" s="224">
        <v>1.4510000000000001</v>
      </c>
      <c r="I236" s="225"/>
      <c r="J236" s="221"/>
      <c r="K236" s="221"/>
      <c r="L236" s="226"/>
      <c r="M236" s="227"/>
      <c r="N236" s="228"/>
      <c r="O236" s="228"/>
      <c r="P236" s="228"/>
      <c r="Q236" s="228"/>
      <c r="R236" s="228"/>
      <c r="S236" s="228"/>
      <c r="T236" s="229"/>
      <c r="AT236" s="230" t="s">
        <v>159</v>
      </c>
      <c r="AU236" s="230" t="s">
        <v>82</v>
      </c>
      <c r="AV236" s="15" t="s">
        <v>155</v>
      </c>
      <c r="AW236" s="15" t="s">
        <v>34</v>
      </c>
      <c r="AX236" s="15" t="s">
        <v>80</v>
      </c>
      <c r="AY236" s="230" t="s">
        <v>148</v>
      </c>
    </row>
    <row r="237" spans="1:65" s="2" customFormat="1" ht="16.5" customHeight="1">
      <c r="A237" s="36"/>
      <c r="B237" s="37"/>
      <c r="C237" s="231" t="s">
        <v>359</v>
      </c>
      <c r="D237" s="231" t="s">
        <v>234</v>
      </c>
      <c r="E237" s="232" t="s">
        <v>360</v>
      </c>
      <c r="F237" s="233" t="s">
        <v>361</v>
      </c>
      <c r="G237" s="234" t="s">
        <v>165</v>
      </c>
      <c r="H237" s="235">
        <v>4.41</v>
      </c>
      <c r="I237" s="236"/>
      <c r="J237" s="237">
        <f>ROUND(I237*H237,2)</f>
        <v>0</v>
      </c>
      <c r="K237" s="233" t="s">
        <v>19</v>
      </c>
      <c r="L237" s="238"/>
      <c r="M237" s="239" t="s">
        <v>19</v>
      </c>
      <c r="N237" s="240" t="s">
        <v>44</v>
      </c>
      <c r="O237" s="66"/>
      <c r="P237" s="189">
        <f>O237*H237</f>
        <v>0</v>
      </c>
      <c r="Q237" s="189">
        <v>2.4E-2</v>
      </c>
      <c r="R237" s="189">
        <f>Q237*H237</f>
        <v>0.10584</v>
      </c>
      <c r="S237" s="189">
        <v>0</v>
      </c>
      <c r="T237" s="19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91" t="s">
        <v>359</v>
      </c>
      <c r="AT237" s="191" t="s">
        <v>234</v>
      </c>
      <c r="AU237" s="191" t="s">
        <v>82</v>
      </c>
      <c r="AY237" s="19" t="s">
        <v>148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9" t="s">
        <v>80</v>
      </c>
      <c r="BK237" s="192">
        <f>ROUND(I237*H237,2)</f>
        <v>0</v>
      </c>
      <c r="BL237" s="19" t="s">
        <v>256</v>
      </c>
      <c r="BM237" s="191" t="s">
        <v>362</v>
      </c>
    </row>
    <row r="238" spans="1:65" s="13" customFormat="1" ht="11.25">
      <c r="B238" s="198"/>
      <c r="C238" s="199"/>
      <c r="D238" s="200" t="s">
        <v>159</v>
      </c>
      <c r="E238" s="201" t="s">
        <v>19</v>
      </c>
      <c r="F238" s="202" t="s">
        <v>352</v>
      </c>
      <c r="G238" s="199"/>
      <c r="H238" s="201" t="s">
        <v>19</v>
      </c>
      <c r="I238" s="203"/>
      <c r="J238" s="199"/>
      <c r="K238" s="199"/>
      <c r="L238" s="204"/>
      <c r="M238" s="205"/>
      <c r="N238" s="206"/>
      <c r="O238" s="206"/>
      <c r="P238" s="206"/>
      <c r="Q238" s="206"/>
      <c r="R238" s="206"/>
      <c r="S238" s="206"/>
      <c r="T238" s="207"/>
      <c r="AT238" s="208" t="s">
        <v>159</v>
      </c>
      <c r="AU238" s="208" t="s">
        <v>82</v>
      </c>
      <c r="AV238" s="13" t="s">
        <v>80</v>
      </c>
      <c r="AW238" s="13" t="s">
        <v>34</v>
      </c>
      <c r="AX238" s="13" t="s">
        <v>73</v>
      </c>
      <c r="AY238" s="208" t="s">
        <v>148</v>
      </c>
    </row>
    <row r="239" spans="1:65" s="14" customFormat="1" ht="11.25">
      <c r="B239" s="209"/>
      <c r="C239" s="210"/>
      <c r="D239" s="200" t="s">
        <v>159</v>
      </c>
      <c r="E239" s="211" t="s">
        <v>19</v>
      </c>
      <c r="F239" s="212" t="s">
        <v>363</v>
      </c>
      <c r="G239" s="210"/>
      <c r="H239" s="213">
        <v>4.41</v>
      </c>
      <c r="I239" s="214"/>
      <c r="J239" s="210"/>
      <c r="K239" s="210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159</v>
      </c>
      <c r="AU239" s="219" t="s">
        <v>82</v>
      </c>
      <c r="AV239" s="14" t="s">
        <v>82</v>
      </c>
      <c r="AW239" s="14" t="s">
        <v>34</v>
      </c>
      <c r="AX239" s="14" t="s">
        <v>73</v>
      </c>
      <c r="AY239" s="219" t="s">
        <v>148</v>
      </c>
    </row>
    <row r="240" spans="1:65" s="15" customFormat="1" ht="11.25">
      <c r="B240" s="220"/>
      <c r="C240" s="221"/>
      <c r="D240" s="200" t="s">
        <v>159</v>
      </c>
      <c r="E240" s="222" t="s">
        <v>19</v>
      </c>
      <c r="F240" s="223" t="s">
        <v>162</v>
      </c>
      <c r="G240" s="221"/>
      <c r="H240" s="224">
        <v>4.41</v>
      </c>
      <c r="I240" s="225"/>
      <c r="J240" s="221"/>
      <c r="K240" s="221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159</v>
      </c>
      <c r="AU240" s="230" t="s">
        <v>82</v>
      </c>
      <c r="AV240" s="15" t="s">
        <v>155</v>
      </c>
      <c r="AW240" s="15" t="s">
        <v>34</v>
      </c>
      <c r="AX240" s="15" t="s">
        <v>80</v>
      </c>
      <c r="AY240" s="230" t="s">
        <v>148</v>
      </c>
    </row>
    <row r="241" spans="1:65" s="2" customFormat="1" ht="16.5" customHeight="1">
      <c r="A241" s="36"/>
      <c r="B241" s="37"/>
      <c r="C241" s="231" t="s">
        <v>364</v>
      </c>
      <c r="D241" s="231" t="s">
        <v>234</v>
      </c>
      <c r="E241" s="232" t="s">
        <v>365</v>
      </c>
      <c r="F241" s="233" t="s">
        <v>366</v>
      </c>
      <c r="G241" s="234" t="s">
        <v>165</v>
      </c>
      <c r="H241" s="235">
        <v>13.23</v>
      </c>
      <c r="I241" s="236"/>
      <c r="J241" s="237">
        <f>ROUND(I241*H241,2)</f>
        <v>0</v>
      </c>
      <c r="K241" s="233" t="s">
        <v>19</v>
      </c>
      <c r="L241" s="238"/>
      <c r="M241" s="239" t="s">
        <v>19</v>
      </c>
      <c r="N241" s="240" t="s">
        <v>44</v>
      </c>
      <c r="O241" s="66"/>
      <c r="P241" s="189">
        <f>O241*H241</f>
        <v>0</v>
      </c>
      <c r="Q241" s="189">
        <v>9.5999999999999992E-3</v>
      </c>
      <c r="R241" s="189">
        <f>Q241*H241</f>
        <v>0.12700799999999998</v>
      </c>
      <c r="S241" s="189">
        <v>0</v>
      </c>
      <c r="T241" s="19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91" t="s">
        <v>359</v>
      </c>
      <c r="AT241" s="191" t="s">
        <v>234</v>
      </c>
      <c r="AU241" s="191" t="s">
        <v>82</v>
      </c>
      <c r="AY241" s="19" t="s">
        <v>148</v>
      </c>
      <c r="BE241" s="192">
        <f>IF(N241="základní",J241,0)</f>
        <v>0</v>
      </c>
      <c r="BF241" s="192">
        <f>IF(N241="snížená",J241,0)</f>
        <v>0</v>
      </c>
      <c r="BG241" s="192">
        <f>IF(N241="zákl. přenesená",J241,0)</f>
        <v>0</v>
      </c>
      <c r="BH241" s="192">
        <f>IF(N241="sníž. přenesená",J241,0)</f>
        <v>0</v>
      </c>
      <c r="BI241" s="192">
        <f>IF(N241="nulová",J241,0)</f>
        <v>0</v>
      </c>
      <c r="BJ241" s="19" t="s">
        <v>80</v>
      </c>
      <c r="BK241" s="192">
        <f>ROUND(I241*H241,2)</f>
        <v>0</v>
      </c>
      <c r="BL241" s="19" t="s">
        <v>256</v>
      </c>
      <c r="BM241" s="191" t="s">
        <v>367</v>
      </c>
    </row>
    <row r="242" spans="1:65" s="13" customFormat="1" ht="11.25">
      <c r="B242" s="198"/>
      <c r="C242" s="199"/>
      <c r="D242" s="200" t="s">
        <v>159</v>
      </c>
      <c r="E242" s="201" t="s">
        <v>19</v>
      </c>
      <c r="F242" s="202" t="s">
        <v>352</v>
      </c>
      <c r="G242" s="199"/>
      <c r="H242" s="201" t="s">
        <v>19</v>
      </c>
      <c r="I242" s="203"/>
      <c r="J242" s="199"/>
      <c r="K242" s="199"/>
      <c r="L242" s="204"/>
      <c r="M242" s="205"/>
      <c r="N242" s="206"/>
      <c r="O242" s="206"/>
      <c r="P242" s="206"/>
      <c r="Q242" s="206"/>
      <c r="R242" s="206"/>
      <c r="S242" s="206"/>
      <c r="T242" s="207"/>
      <c r="AT242" s="208" t="s">
        <v>159</v>
      </c>
      <c r="AU242" s="208" t="s">
        <v>82</v>
      </c>
      <c r="AV242" s="13" t="s">
        <v>80</v>
      </c>
      <c r="AW242" s="13" t="s">
        <v>34</v>
      </c>
      <c r="AX242" s="13" t="s">
        <v>73</v>
      </c>
      <c r="AY242" s="208" t="s">
        <v>148</v>
      </c>
    </row>
    <row r="243" spans="1:65" s="14" customFormat="1" ht="11.25">
      <c r="B243" s="209"/>
      <c r="C243" s="210"/>
      <c r="D243" s="200" t="s">
        <v>159</v>
      </c>
      <c r="E243" s="211" t="s">
        <v>19</v>
      </c>
      <c r="F243" s="212" t="s">
        <v>368</v>
      </c>
      <c r="G243" s="210"/>
      <c r="H243" s="213">
        <v>13.23</v>
      </c>
      <c r="I243" s="214"/>
      <c r="J243" s="210"/>
      <c r="K243" s="210"/>
      <c r="L243" s="215"/>
      <c r="M243" s="216"/>
      <c r="N243" s="217"/>
      <c r="O243" s="217"/>
      <c r="P243" s="217"/>
      <c r="Q243" s="217"/>
      <c r="R243" s="217"/>
      <c r="S243" s="217"/>
      <c r="T243" s="218"/>
      <c r="AT243" s="219" t="s">
        <v>159</v>
      </c>
      <c r="AU243" s="219" t="s">
        <v>82</v>
      </c>
      <c r="AV243" s="14" t="s">
        <v>82</v>
      </c>
      <c r="AW243" s="14" t="s">
        <v>34</v>
      </c>
      <c r="AX243" s="14" t="s">
        <v>73</v>
      </c>
      <c r="AY243" s="219" t="s">
        <v>148</v>
      </c>
    </row>
    <row r="244" spans="1:65" s="15" customFormat="1" ht="11.25">
      <c r="B244" s="220"/>
      <c r="C244" s="221"/>
      <c r="D244" s="200" t="s">
        <v>159</v>
      </c>
      <c r="E244" s="222" t="s">
        <v>19</v>
      </c>
      <c r="F244" s="223" t="s">
        <v>162</v>
      </c>
      <c r="G244" s="221"/>
      <c r="H244" s="224">
        <v>13.23</v>
      </c>
      <c r="I244" s="225"/>
      <c r="J244" s="221"/>
      <c r="K244" s="221"/>
      <c r="L244" s="226"/>
      <c r="M244" s="227"/>
      <c r="N244" s="228"/>
      <c r="O244" s="228"/>
      <c r="P244" s="228"/>
      <c r="Q244" s="228"/>
      <c r="R244" s="228"/>
      <c r="S244" s="228"/>
      <c r="T244" s="229"/>
      <c r="AT244" s="230" t="s">
        <v>159</v>
      </c>
      <c r="AU244" s="230" t="s">
        <v>82</v>
      </c>
      <c r="AV244" s="15" t="s">
        <v>155</v>
      </c>
      <c r="AW244" s="15" t="s">
        <v>34</v>
      </c>
      <c r="AX244" s="15" t="s">
        <v>80</v>
      </c>
      <c r="AY244" s="230" t="s">
        <v>148</v>
      </c>
    </row>
    <row r="245" spans="1:65" s="2" customFormat="1" ht="16.5" customHeight="1">
      <c r="A245" s="36"/>
      <c r="B245" s="37"/>
      <c r="C245" s="231" t="s">
        <v>369</v>
      </c>
      <c r="D245" s="231" t="s">
        <v>234</v>
      </c>
      <c r="E245" s="232" t="s">
        <v>370</v>
      </c>
      <c r="F245" s="233" t="s">
        <v>371</v>
      </c>
      <c r="G245" s="234" t="s">
        <v>165</v>
      </c>
      <c r="H245" s="235">
        <v>24.654</v>
      </c>
      <c r="I245" s="236"/>
      <c r="J245" s="237">
        <f>ROUND(I245*H245,2)</f>
        <v>0</v>
      </c>
      <c r="K245" s="233" t="s">
        <v>19</v>
      </c>
      <c r="L245" s="238"/>
      <c r="M245" s="239" t="s">
        <v>19</v>
      </c>
      <c r="N245" s="240" t="s">
        <v>44</v>
      </c>
      <c r="O245" s="66"/>
      <c r="P245" s="189">
        <f>O245*H245</f>
        <v>0</v>
      </c>
      <c r="Q245" s="189">
        <v>3.2000000000000002E-3</v>
      </c>
      <c r="R245" s="189">
        <f>Q245*H245</f>
        <v>7.8892799999999999E-2</v>
      </c>
      <c r="S245" s="189">
        <v>0</v>
      </c>
      <c r="T245" s="19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1" t="s">
        <v>359</v>
      </c>
      <c r="AT245" s="191" t="s">
        <v>234</v>
      </c>
      <c r="AU245" s="191" t="s">
        <v>82</v>
      </c>
      <c r="AY245" s="19" t="s">
        <v>148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9" t="s">
        <v>80</v>
      </c>
      <c r="BK245" s="192">
        <f>ROUND(I245*H245,2)</f>
        <v>0</v>
      </c>
      <c r="BL245" s="19" t="s">
        <v>256</v>
      </c>
      <c r="BM245" s="191" t="s">
        <v>372</v>
      </c>
    </row>
    <row r="246" spans="1:65" s="13" customFormat="1" ht="11.25">
      <c r="B246" s="198"/>
      <c r="C246" s="199"/>
      <c r="D246" s="200" t="s">
        <v>159</v>
      </c>
      <c r="E246" s="201" t="s">
        <v>19</v>
      </c>
      <c r="F246" s="202" t="s">
        <v>352</v>
      </c>
      <c r="G246" s="199"/>
      <c r="H246" s="201" t="s">
        <v>19</v>
      </c>
      <c r="I246" s="203"/>
      <c r="J246" s="199"/>
      <c r="K246" s="199"/>
      <c r="L246" s="204"/>
      <c r="M246" s="205"/>
      <c r="N246" s="206"/>
      <c r="O246" s="206"/>
      <c r="P246" s="206"/>
      <c r="Q246" s="206"/>
      <c r="R246" s="206"/>
      <c r="S246" s="206"/>
      <c r="T246" s="207"/>
      <c r="AT246" s="208" t="s">
        <v>159</v>
      </c>
      <c r="AU246" s="208" t="s">
        <v>82</v>
      </c>
      <c r="AV246" s="13" t="s">
        <v>80</v>
      </c>
      <c r="AW246" s="13" t="s">
        <v>34</v>
      </c>
      <c r="AX246" s="13" t="s">
        <v>73</v>
      </c>
      <c r="AY246" s="208" t="s">
        <v>148</v>
      </c>
    </row>
    <row r="247" spans="1:65" s="14" customFormat="1" ht="11.25">
      <c r="B247" s="209"/>
      <c r="C247" s="210"/>
      <c r="D247" s="200" t="s">
        <v>159</v>
      </c>
      <c r="E247" s="211" t="s">
        <v>19</v>
      </c>
      <c r="F247" s="212" t="s">
        <v>373</v>
      </c>
      <c r="G247" s="210"/>
      <c r="H247" s="213">
        <v>23.751000000000001</v>
      </c>
      <c r="I247" s="214"/>
      <c r="J247" s="210"/>
      <c r="K247" s="210"/>
      <c r="L247" s="215"/>
      <c r="M247" s="216"/>
      <c r="N247" s="217"/>
      <c r="O247" s="217"/>
      <c r="P247" s="217"/>
      <c r="Q247" s="217"/>
      <c r="R247" s="217"/>
      <c r="S247" s="217"/>
      <c r="T247" s="218"/>
      <c r="AT247" s="219" t="s">
        <v>159</v>
      </c>
      <c r="AU247" s="219" t="s">
        <v>82</v>
      </c>
      <c r="AV247" s="14" t="s">
        <v>82</v>
      </c>
      <c r="AW247" s="14" t="s">
        <v>34</v>
      </c>
      <c r="AX247" s="14" t="s">
        <v>73</v>
      </c>
      <c r="AY247" s="219" t="s">
        <v>148</v>
      </c>
    </row>
    <row r="248" spans="1:65" s="14" customFormat="1" ht="11.25">
      <c r="B248" s="209"/>
      <c r="C248" s="210"/>
      <c r="D248" s="200" t="s">
        <v>159</v>
      </c>
      <c r="E248" s="211" t="s">
        <v>19</v>
      </c>
      <c r="F248" s="212" t="s">
        <v>374</v>
      </c>
      <c r="G248" s="210"/>
      <c r="H248" s="213">
        <v>0.90300000000000002</v>
      </c>
      <c r="I248" s="214"/>
      <c r="J248" s="210"/>
      <c r="K248" s="210"/>
      <c r="L248" s="215"/>
      <c r="M248" s="216"/>
      <c r="N248" s="217"/>
      <c r="O248" s="217"/>
      <c r="P248" s="217"/>
      <c r="Q248" s="217"/>
      <c r="R248" s="217"/>
      <c r="S248" s="217"/>
      <c r="T248" s="218"/>
      <c r="AT248" s="219" t="s">
        <v>159</v>
      </c>
      <c r="AU248" s="219" t="s">
        <v>82</v>
      </c>
      <c r="AV248" s="14" t="s">
        <v>82</v>
      </c>
      <c r="AW248" s="14" t="s">
        <v>34</v>
      </c>
      <c r="AX248" s="14" t="s">
        <v>73</v>
      </c>
      <c r="AY248" s="219" t="s">
        <v>148</v>
      </c>
    </row>
    <row r="249" spans="1:65" s="15" customFormat="1" ht="11.25">
      <c r="B249" s="220"/>
      <c r="C249" s="221"/>
      <c r="D249" s="200" t="s">
        <v>159</v>
      </c>
      <c r="E249" s="222" t="s">
        <v>19</v>
      </c>
      <c r="F249" s="223" t="s">
        <v>162</v>
      </c>
      <c r="G249" s="221"/>
      <c r="H249" s="224">
        <v>24.654</v>
      </c>
      <c r="I249" s="225"/>
      <c r="J249" s="221"/>
      <c r="K249" s="221"/>
      <c r="L249" s="226"/>
      <c r="M249" s="227"/>
      <c r="N249" s="228"/>
      <c r="O249" s="228"/>
      <c r="P249" s="228"/>
      <c r="Q249" s="228"/>
      <c r="R249" s="228"/>
      <c r="S249" s="228"/>
      <c r="T249" s="229"/>
      <c r="AT249" s="230" t="s">
        <v>159</v>
      </c>
      <c r="AU249" s="230" t="s">
        <v>82</v>
      </c>
      <c r="AV249" s="15" t="s">
        <v>155</v>
      </c>
      <c r="AW249" s="15" t="s">
        <v>34</v>
      </c>
      <c r="AX249" s="15" t="s">
        <v>80</v>
      </c>
      <c r="AY249" s="230" t="s">
        <v>148</v>
      </c>
    </row>
    <row r="250" spans="1:65" s="2" customFormat="1" ht="16.5" customHeight="1">
      <c r="A250" s="36"/>
      <c r="B250" s="37"/>
      <c r="C250" s="231" t="s">
        <v>375</v>
      </c>
      <c r="D250" s="231" t="s">
        <v>234</v>
      </c>
      <c r="E250" s="232" t="s">
        <v>376</v>
      </c>
      <c r="F250" s="233" t="s">
        <v>377</v>
      </c>
      <c r="G250" s="234" t="s">
        <v>165</v>
      </c>
      <c r="H250" s="235">
        <v>13.901999999999999</v>
      </c>
      <c r="I250" s="236"/>
      <c r="J250" s="237">
        <f>ROUND(I250*H250,2)</f>
        <v>0</v>
      </c>
      <c r="K250" s="233" t="s">
        <v>19</v>
      </c>
      <c r="L250" s="238"/>
      <c r="M250" s="239" t="s">
        <v>19</v>
      </c>
      <c r="N250" s="240" t="s">
        <v>44</v>
      </c>
      <c r="O250" s="66"/>
      <c r="P250" s="189">
        <f>O250*H250</f>
        <v>0</v>
      </c>
      <c r="Q250" s="189">
        <v>5.1200000000000004E-3</v>
      </c>
      <c r="R250" s="189">
        <f>Q250*H250</f>
        <v>7.1178240000000004E-2</v>
      </c>
      <c r="S250" s="189">
        <v>0</v>
      </c>
      <c r="T250" s="190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91" t="s">
        <v>359</v>
      </c>
      <c r="AT250" s="191" t="s">
        <v>234</v>
      </c>
      <c r="AU250" s="191" t="s">
        <v>82</v>
      </c>
      <c r="AY250" s="19" t="s">
        <v>148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19" t="s">
        <v>80</v>
      </c>
      <c r="BK250" s="192">
        <f>ROUND(I250*H250,2)</f>
        <v>0</v>
      </c>
      <c r="BL250" s="19" t="s">
        <v>256</v>
      </c>
      <c r="BM250" s="191" t="s">
        <v>378</v>
      </c>
    </row>
    <row r="251" spans="1:65" s="13" customFormat="1" ht="11.25">
      <c r="B251" s="198"/>
      <c r="C251" s="199"/>
      <c r="D251" s="200" t="s">
        <v>159</v>
      </c>
      <c r="E251" s="201" t="s">
        <v>19</v>
      </c>
      <c r="F251" s="202" t="s">
        <v>352</v>
      </c>
      <c r="G251" s="199"/>
      <c r="H251" s="201" t="s">
        <v>19</v>
      </c>
      <c r="I251" s="203"/>
      <c r="J251" s="199"/>
      <c r="K251" s="199"/>
      <c r="L251" s="204"/>
      <c r="M251" s="205"/>
      <c r="N251" s="206"/>
      <c r="O251" s="206"/>
      <c r="P251" s="206"/>
      <c r="Q251" s="206"/>
      <c r="R251" s="206"/>
      <c r="S251" s="206"/>
      <c r="T251" s="207"/>
      <c r="AT251" s="208" t="s">
        <v>159</v>
      </c>
      <c r="AU251" s="208" t="s">
        <v>82</v>
      </c>
      <c r="AV251" s="13" t="s">
        <v>80</v>
      </c>
      <c r="AW251" s="13" t="s">
        <v>34</v>
      </c>
      <c r="AX251" s="13" t="s">
        <v>73</v>
      </c>
      <c r="AY251" s="208" t="s">
        <v>148</v>
      </c>
    </row>
    <row r="252" spans="1:65" s="14" customFormat="1" ht="11.25">
      <c r="B252" s="209"/>
      <c r="C252" s="210"/>
      <c r="D252" s="200" t="s">
        <v>159</v>
      </c>
      <c r="E252" s="211" t="s">
        <v>19</v>
      </c>
      <c r="F252" s="212" t="s">
        <v>379</v>
      </c>
      <c r="G252" s="210"/>
      <c r="H252" s="213">
        <v>13.103999999999999</v>
      </c>
      <c r="I252" s="214"/>
      <c r="J252" s="210"/>
      <c r="K252" s="210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159</v>
      </c>
      <c r="AU252" s="219" t="s">
        <v>82</v>
      </c>
      <c r="AV252" s="14" t="s">
        <v>82</v>
      </c>
      <c r="AW252" s="14" t="s">
        <v>34</v>
      </c>
      <c r="AX252" s="14" t="s">
        <v>73</v>
      </c>
      <c r="AY252" s="219" t="s">
        <v>148</v>
      </c>
    </row>
    <row r="253" spans="1:65" s="14" customFormat="1" ht="11.25">
      <c r="B253" s="209"/>
      <c r="C253" s="210"/>
      <c r="D253" s="200" t="s">
        <v>159</v>
      </c>
      <c r="E253" s="211" t="s">
        <v>19</v>
      </c>
      <c r="F253" s="212" t="s">
        <v>380</v>
      </c>
      <c r="G253" s="210"/>
      <c r="H253" s="213">
        <v>0.79800000000000004</v>
      </c>
      <c r="I253" s="214"/>
      <c r="J253" s="210"/>
      <c r="K253" s="210"/>
      <c r="L253" s="215"/>
      <c r="M253" s="216"/>
      <c r="N253" s="217"/>
      <c r="O253" s="217"/>
      <c r="P253" s="217"/>
      <c r="Q253" s="217"/>
      <c r="R253" s="217"/>
      <c r="S253" s="217"/>
      <c r="T253" s="218"/>
      <c r="AT253" s="219" t="s">
        <v>159</v>
      </c>
      <c r="AU253" s="219" t="s">
        <v>82</v>
      </c>
      <c r="AV253" s="14" t="s">
        <v>82</v>
      </c>
      <c r="AW253" s="14" t="s">
        <v>34</v>
      </c>
      <c r="AX253" s="14" t="s">
        <v>73</v>
      </c>
      <c r="AY253" s="219" t="s">
        <v>148</v>
      </c>
    </row>
    <row r="254" spans="1:65" s="15" customFormat="1" ht="11.25">
      <c r="B254" s="220"/>
      <c r="C254" s="221"/>
      <c r="D254" s="200" t="s">
        <v>159</v>
      </c>
      <c r="E254" s="222" t="s">
        <v>19</v>
      </c>
      <c r="F254" s="223" t="s">
        <v>162</v>
      </c>
      <c r="G254" s="221"/>
      <c r="H254" s="224">
        <v>13.901999999999999</v>
      </c>
      <c r="I254" s="225"/>
      <c r="J254" s="221"/>
      <c r="K254" s="221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159</v>
      </c>
      <c r="AU254" s="230" t="s">
        <v>82</v>
      </c>
      <c r="AV254" s="15" t="s">
        <v>155</v>
      </c>
      <c r="AW254" s="15" t="s">
        <v>34</v>
      </c>
      <c r="AX254" s="15" t="s">
        <v>80</v>
      </c>
      <c r="AY254" s="230" t="s">
        <v>148</v>
      </c>
    </row>
    <row r="255" spans="1:65" s="2" customFormat="1" ht="16.5" customHeight="1">
      <c r="A255" s="36"/>
      <c r="B255" s="37"/>
      <c r="C255" s="231" t="s">
        <v>381</v>
      </c>
      <c r="D255" s="231" t="s">
        <v>234</v>
      </c>
      <c r="E255" s="232" t="s">
        <v>382</v>
      </c>
      <c r="F255" s="233" t="s">
        <v>383</v>
      </c>
      <c r="G255" s="234" t="s">
        <v>165</v>
      </c>
      <c r="H255" s="235">
        <v>1.6</v>
      </c>
      <c r="I255" s="236"/>
      <c r="J255" s="237">
        <f>ROUND(I255*H255,2)</f>
        <v>0</v>
      </c>
      <c r="K255" s="233" t="s">
        <v>19</v>
      </c>
      <c r="L255" s="238"/>
      <c r="M255" s="239" t="s">
        <v>19</v>
      </c>
      <c r="N255" s="240" t="s">
        <v>44</v>
      </c>
      <c r="O255" s="66"/>
      <c r="P255" s="189">
        <f>O255*H255</f>
        <v>0</v>
      </c>
      <c r="Q255" s="189">
        <v>1.0149999999999999E-2</v>
      </c>
      <c r="R255" s="189">
        <f>Q255*H255</f>
        <v>1.6240000000000001E-2</v>
      </c>
      <c r="S255" s="189">
        <v>0</v>
      </c>
      <c r="T255" s="190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1" t="s">
        <v>359</v>
      </c>
      <c r="AT255" s="191" t="s">
        <v>234</v>
      </c>
      <c r="AU255" s="191" t="s">
        <v>82</v>
      </c>
      <c r="AY255" s="19" t="s">
        <v>148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9" t="s">
        <v>80</v>
      </c>
      <c r="BK255" s="192">
        <f>ROUND(I255*H255,2)</f>
        <v>0</v>
      </c>
      <c r="BL255" s="19" t="s">
        <v>256</v>
      </c>
      <c r="BM255" s="191" t="s">
        <v>384</v>
      </c>
    </row>
    <row r="256" spans="1:65" s="14" customFormat="1" ht="11.25">
      <c r="B256" s="209"/>
      <c r="C256" s="210"/>
      <c r="D256" s="200" t="s">
        <v>159</v>
      </c>
      <c r="E256" s="211" t="s">
        <v>19</v>
      </c>
      <c r="F256" s="212" t="s">
        <v>385</v>
      </c>
      <c r="G256" s="210"/>
      <c r="H256" s="213">
        <v>1.6</v>
      </c>
      <c r="I256" s="214"/>
      <c r="J256" s="210"/>
      <c r="K256" s="210"/>
      <c r="L256" s="215"/>
      <c r="M256" s="216"/>
      <c r="N256" s="217"/>
      <c r="O256" s="217"/>
      <c r="P256" s="217"/>
      <c r="Q256" s="217"/>
      <c r="R256" s="217"/>
      <c r="S256" s="217"/>
      <c r="T256" s="218"/>
      <c r="AT256" s="219" t="s">
        <v>159</v>
      </c>
      <c r="AU256" s="219" t="s">
        <v>82</v>
      </c>
      <c r="AV256" s="14" t="s">
        <v>82</v>
      </c>
      <c r="AW256" s="14" t="s">
        <v>34</v>
      </c>
      <c r="AX256" s="14" t="s">
        <v>73</v>
      </c>
      <c r="AY256" s="219" t="s">
        <v>148</v>
      </c>
    </row>
    <row r="257" spans="1:65" s="15" customFormat="1" ht="11.25">
      <c r="B257" s="220"/>
      <c r="C257" s="221"/>
      <c r="D257" s="200" t="s">
        <v>159</v>
      </c>
      <c r="E257" s="222" t="s">
        <v>19</v>
      </c>
      <c r="F257" s="223" t="s">
        <v>162</v>
      </c>
      <c r="G257" s="221"/>
      <c r="H257" s="224">
        <v>1.6</v>
      </c>
      <c r="I257" s="225"/>
      <c r="J257" s="221"/>
      <c r="K257" s="221"/>
      <c r="L257" s="226"/>
      <c r="M257" s="227"/>
      <c r="N257" s="228"/>
      <c r="O257" s="228"/>
      <c r="P257" s="228"/>
      <c r="Q257" s="228"/>
      <c r="R257" s="228"/>
      <c r="S257" s="228"/>
      <c r="T257" s="229"/>
      <c r="AT257" s="230" t="s">
        <v>159</v>
      </c>
      <c r="AU257" s="230" t="s">
        <v>82</v>
      </c>
      <c r="AV257" s="15" t="s">
        <v>155</v>
      </c>
      <c r="AW257" s="15" t="s">
        <v>34</v>
      </c>
      <c r="AX257" s="15" t="s">
        <v>80</v>
      </c>
      <c r="AY257" s="230" t="s">
        <v>148</v>
      </c>
    </row>
    <row r="258" spans="1:65" s="12" customFormat="1" ht="22.9" customHeight="1">
      <c r="B258" s="164"/>
      <c r="C258" s="165"/>
      <c r="D258" s="166" t="s">
        <v>72</v>
      </c>
      <c r="E258" s="178" t="s">
        <v>169</v>
      </c>
      <c r="F258" s="178" t="s">
        <v>386</v>
      </c>
      <c r="G258" s="165"/>
      <c r="H258" s="165"/>
      <c r="I258" s="168"/>
      <c r="J258" s="179">
        <f>BK258</f>
        <v>0</v>
      </c>
      <c r="K258" s="165"/>
      <c r="L258" s="170"/>
      <c r="M258" s="171"/>
      <c r="N258" s="172"/>
      <c r="O258" s="172"/>
      <c r="P258" s="173">
        <f>SUM(P259:P310)</f>
        <v>0</v>
      </c>
      <c r="Q258" s="172"/>
      <c r="R258" s="173">
        <f>SUM(R259:R310)</f>
        <v>22.485739809999998</v>
      </c>
      <c r="S258" s="172"/>
      <c r="T258" s="174">
        <f>SUM(T259:T310)</f>
        <v>0</v>
      </c>
      <c r="AR258" s="175" t="s">
        <v>80</v>
      </c>
      <c r="AT258" s="176" t="s">
        <v>72</v>
      </c>
      <c r="AU258" s="176" t="s">
        <v>80</v>
      </c>
      <c r="AY258" s="175" t="s">
        <v>148</v>
      </c>
      <c r="BK258" s="177">
        <f>SUM(BK259:BK310)</f>
        <v>0</v>
      </c>
    </row>
    <row r="259" spans="1:65" s="2" customFormat="1" ht="16.5" customHeight="1">
      <c r="A259" s="36"/>
      <c r="B259" s="37"/>
      <c r="C259" s="180" t="s">
        <v>387</v>
      </c>
      <c r="D259" s="180" t="s">
        <v>150</v>
      </c>
      <c r="E259" s="181" t="s">
        <v>388</v>
      </c>
      <c r="F259" s="182" t="s">
        <v>389</v>
      </c>
      <c r="G259" s="183" t="s">
        <v>172</v>
      </c>
      <c r="H259" s="184">
        <v>5.42</v>
      </c>
      <c r="I259" s="185"/>
      <c r="J259" s="186">
        <f>ROUND(I259*H259,2)</f>
        <v>0</v>
      </c>
      <c r="K259" s="182" t="s">
        <v>154</v>
      </c>
      <c r="L259" s="41"/>
      <c r="M259" s="187" t="s">
        <v>19</v>
      </c>
      <c r="N259" s="188" t="s">
        <v>44</v>
      </c>
      <c r="O259" s="66"/>
      <c r="P259" s="189">
        <f>O259*H259</f>
        <v>0</v>
      </c>
      <c r="Q259" s="189">
        <v>2.5021499999999999</v>
      </c>
      <c r="R259" s="189">
        <f>Q259*H259</f>
        <v>13.561653</v>
      </c>
      <c r="S259" s="189">
        <v>0</v>
      </c>
      <c r="T259" s="190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91" t="s">
        <v>155</v>
      </c>
      <c r="AT259" s="191" t="s">
        <v>150</v>
      </c>
      <c r="AU259" s="191" t="s">
        <v>82</v>
      </c>
      <c r="AY259" s="19" t="s">
        <v>148</v>
      </c>
      <c r="BE259" s="192">
        <f>IF(N259="základní",J259,0)</f>
        <v>0</v>
      </c>
      <c r="BF259" s="192">
        <f>IF(N259="snížená",J259,0)</f>
        <v>0</v>
      </c>
      <c r="BG259" s="192">
        <f>IF(N259="zákl. přenesená",J259,0)</f>
        <v>0</v>
      </c>
      <c r="BH259" s="192">
        <f>IF(N259="sníž. přenesená",J259,0)</f>
        <v>0</v>
      </c>
      <c r="BI259" s="192">
        <f>IF(N259="nulová",J259,0)</f>
        <v>0</v>
      </c>
      <c r="BJ259" s="19" t="s">
        <v>80</v>
      </c>
      <c r="BK259" s="192">
        <f>ROUND(I259*H259,2)</f>
        <v>0</v>
      </c>
      <c r="BL259" s="19" t="s">
        <v>155</v>
      </c>
      <c r="BM259" s="191" t="s">
        <v>390</v>
      </c>
    </row>
    <row r="260" spans="1:65" s="2" customFormat="1" ht="11.25">
      <c r="A260" s="36"/>
      <c r="B260" s="37"/>
      <c r="C260" s="38"/>
      <c r="D260" s="193" t="s">
        <v>157</v>
      </c>
      <c r="E260" s="38"/>
      <c r="F260" s="194" t="s">
        <v>391</v>
      </c>
      <c r="G260" s="38"/>
      <c r="H260" s="38"/>
      <c r="I260" s="195"/>
      <c r="J260" s="38"/>
      <c r="K260" s="38"/>
      <c r="L260" s="41"/>
      <c r="M260" s="196"/>
      <c r="N260" s="197"/>
      <c r="O260" s="66"/>
      <c r="P260" s="66"/>
      <c r="Q260" s="66"/>
      <c r="R260" s="66"/>
      <c r="S260" s="66"/>
      <c r="T260" s="67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9" t="s">
        <v>157</v>
      </c>
      <c r="AU260" s="19" t="s">
        <v>82</v>
      </c>
    </row>
    <row r="261" spans="1:65" s="13" customFormat="1" ht="11.25">
      <c r="B261" s="198"/>
      <c r="C261" s="199"/>
      <c r="D261" s="200" t="s">
        <v>159</v>
      </c>
      <c r="E261" s="201" t="s">
        <v>19</v>
      </c>
      <c r="F261" s="202" t="s">
        <v>392</v>
      </c>
      <c r="G261" s="199"/>
      <c r="H261" s="201" t="s">
        <v>19</v>
      </c>
      <c r="I261" s="203"/>
      <c r="J261" s="199"/>
      <c r="K261" s="199"/>
      <c r="L261" s="204"/>
      <c r="M261" s="205"/>
      <c r="N261" s="206"/>
      <c r="O261" s="206"/>
      <c r="P261" s="206"/>
      <c r="Q261" s="206"/>
      <c r="R261" s="206"/>
      <c r="S261" s="206"/>
      <c r="T261" s="207"/>
      <c r="AT261" s="208" t="s">
        <v>159</v>
      </c>
      <c r="AU261" s="208" t="s">
        <v>82</v>
      </c>
      <c r="AV261" s="13" t="s">
        <v>80</v>
      </c>
      <c r="AW261" s="13" t="s">
        <v>34</v>
      </c>
      <c r="AX261" s="13" t="s">
        <v>73</v>
      </c>
      <c r="AY261" s="208" t="s">
        <v>148</v>
      </c>
    </row>
    <row r="262" spans="1:65" s="14" customFormat="1" ht="11.25">
      <c r="B262" s="209"/>
      <c r="C262" s="210"/>
      <c r="D262" s="200" t="s">
        <v>159</v>
      </c>
      <c r="E262" s="211" t="s">
        <v>19</v>
      </c>
      <c r="F262" s="212" t="s">
        <v>393</v>
      </c>
      <c r="G262" s="210"/>
      <c r="H262" s="213">
        <v>0.33</v>
      </c>
      <c r="I262" s="214"/>
      <c r="J262" s="210"/>
      <c r="K262" s="210"/>
      <c r="L262" s="215"/>
      <c r="M262" s="216"/>
      <c r="N262" s="217"/>
      <c r="O262" s="217"/>
      <c r="P262" s="217"/>
      <c r="Q262" s="217"/>
      <c r="R262" s="217"/>
      <c r="S262" s="217"/>
      <c r="T262" s="218"/>
      <c r="AT262" s="219" t="s">
        <v>159</v>
      </c>
      <c r="AU262" s="219" t="s">
        <v>82</v>
      </c>
      <c r="AV262" s="14" t="s">
        <v>82</v>
      </c>
      <c r="AW262" s="14" t="s">
        <v>34</v>
      </c>
      <c r="AX262" s="14" t="s">
        <v>73</v>
      </c>
      <c r="AY262" s="219" t="s">
        <v>148</v>
      </c>
    </row>
    <row r="263" spans="1:65" s="13" customFormat="1" ht="11.25">
      <c r="B263" s="198"/>
      <c r="C263" s="199"/>
      <c r="D263" s="200" t="s">
        <v>159</v>
      </c>
      <c r="E263" s="201" t="s">
        <v>19</v>
      </c>
      <c r="F263" s="202" t="s">
        <v>394</v>
      </c>
      <c r="G263" s="199"/>
      <c r="H263" s="201" t="s">
        <v>19</v>
      </c>
      <c r="I263" s="203"/>
      <c r="J263" s="199"/>
      <c r="K263" s="199"/>
      <c r="L263" s="204"/>
      <c r="M263" s="205"/>
      <c r="N263" s="206"/>
      <c r="O263" s="206"/>
      <c r="P263" s="206"/>
      <c r="Q263" s="206"/>
      <c r="R263" s="206"/>
      <c r="S263" s="206"/>
      <c r="T263" s="207"/>
      <c r="AT263" s="208" t="s">
        <v>159</v>
      </c>
      <c r="AU263" s="208" t="s">
        <v>82</v>
      </c>
      <c r="AV263" s="13" t="s">
        <v>80</v>
      </c>
      <c r="AW263" s="13" t="s">
        <v>34</v>
      </c>
      <c r="AX263" s="13" t="s">
        <v>73</v>
      </c>
      <c r="AY263" s="208" t="s">
        <v>148</v>
      </c>
    </row>
    <row r="264" spans="1:65" s="14" customFormat="1" ht="11.25">
      <c r="B264" s="209"/>
      <c r="C264" s="210"/>
      <c r="D264" s="200" t="s">
        <v>159</v>
      </c>
      <c r="E264" s="211" t="s">
        <v>19</v>
      </c>
      <c r="F264" s="212" t="s">
        <v>395</v>
      </c>
      <c r="G264" s="210"/>
      <c r="H264" s="213">
        <v>5.09</v>
      </c>
      <c r="I264" s="214"/>
      <c r="J264" s="210"/>
      <c r="K264" s="210"/>
      <c r="L264" s="215"/>
      <c r="M264" s="216"/>
      <c r="N264" s="217"/>
      <c r="O264" s="217"/>
      <c r="P264" s="217"/>
      <c r="Q264" s="217"/>
      <c r="R264" s="217"/>
      <c r="S264" s="217"/>
      <c r="T264" s="218"/>
      <c r="AT264" s="219" t="s">
        <v>159</v>
      </c>
      <c r="AU264" s="219" t="s">
        <v>82</v>
      </c>
      <c r="AV264" s="14" t="s">
        <v>82</v>
      </c>
      <c r="AW264" s="14" t="s">
        <v>34</v>
      </c>
      <c r="AX264" s="14" t="s">
        <v>73</v>
      </c>
      <c r="AY264" s="219" t="s">
        <v>148</v>
      </c>
    </row>
    <row r="265" spans="1:65" s="15" customFormat="1" ht="11.25">
      <c r="B265" s="220"/>
      <c r="C265" s="221"/>
      <c r="D265" s="200" t="s">
        <v>159</v>
      </c>
      <c r="E265" s="222" t="s">
        <v>19</v>
      </c>
      <c r="F265" s="223" t="s">
        <v>162</v>
      </c>
      <c r="G265" s="221"/>
      <c r="H265" s="224">
        <v>5.42</v>
      </c>
      <c r="I265" s="225"/>
      <c r="J265" s="221"/>
      <c r="K265" s="221"/>
      <c r="L265" s="226"/>
      <c r="M265" s="227"/>
      <c r="N265" s="228"/>
      <c r="O265" s="228"/>
      <c r="P265" s="228"/>
      <c r="Q265" s="228"/>
      <c r="R265" s="228"/>
      <c r="S265" s="228"/>
      <c r="T265" s="229"/>
      <c r="AT265" s="230" t="s">
        <v>159</v>
      </c>
      <c r="AU265" s="230" t="s">
        <v>82</v>
      </c>
      <c r="AV265" s="15" t="s">
        <v>155</v>
      </c>
      <c r="AW265" s="15" t="s">
        <v>34</v>
      </c>
      <c r="AX265" s="15" t="s">
        <v>80</v>
      </c>
      <c r="AY265" s="230" t="s">
        <v>148</v>
      </c>
    </row>
    <row r="266" spans="1:65" s="2" customFormat="1" ht="16.5" customHeight="1">
      <c r="A266" s="36"/>
      <c r="B266" s="37"/>
      <c r="C266" s="180" t="s">
        <v>396</v>
      </c>
      <c r="D266" s="180" t="s">
        <v>150</v>
      </c>
      <c r="E266" s="181" t="s">
        <v>397</v>
      </c>
      <c r="F266" s="182" t="s">
        <v>398</v>
      </c>
      <c r="G266" s="183" t="s">
        <v>153</v>
      </c>
      <c r="H266" s="184">
        <v>24.245000000000001</v>
      </c>
      <c r="I266" s="185"/>
      <c r="J266" s="186">
        <f>ROUND(I266*H266,2)</f>
        <v>0</v>
      </c>
      <c r="K266" s="182" t="s">
        <v>154</v>
      </c>
      <c r="L266" s="41"/>
      <c r="M266" s="187" t="s">
        <v>19</v>
      </c>
      <c r="N266" s="188" t="s">
        <v>44</v>
      </c>
      <c r="O266" s="66"/>
      <c r="P266" s="189">
        <f>O266*H266</f>
        <v>0</v>
      </c>
      <c r="Q266" s="189">
        <v>4.1739999999999999E-2</v>
      </c>
      <c r="R266" s="189">
        <f>Q266*H266</f>
        <v>1.0119863</v>
      </c>
      <c r="S266" s="189">
        <v>0</v>
      </c>
      <c r="T266" s="190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91" t="s">
        <v>155</v>
      </c>
      <c r="AT266" s="191" t="s">
        <v>150</v>
      </c>
      <c r="AU266" s="191" t="s">
        <v>82</v>
      </c>
      <c r="AY266" s="19" t="s">
        <v>148</v>
      </c>
      <c r="BE266" s="192">
        <f>IF(N266="základní",J266,0)</f>
        <v>0</v>
      </c>
      <c r="BF266" s="192">
        <f>IF(N266="snížená",J266,0)</f>
        <v>0</v>
      </c>
      <c r="BG266" s="192">
        <f>IF(N266="zákl. přenesená",J266,0)</f>
        <v>0</v>
      </c>
      <c r="BH266" s="192">
        <f>IF(N266="sníž. přenesená",J266,0)</f>
        <v>0</v>
      </c>
      <c r="BI266" s="192">
        <f>IF(N266="nulová",J266,0)</f>
        <v>0</v>
      </c>
      <c r="BJ266" s="19" t="s">
        <v>80</v>
      </c>
      <c r="BK266" s="192">
        <f>ROUND(I266*H266,2)</f>
        <v>0</v>
      </c>
      <c r="BL266" s="19" t="s">
        <v>155</v>
      </c>
      <c r="BM266" s="191" t="s">
        <v>399</v>
      </c>
    </row>
    <row r="267" spans="1:65" s="2" customFormat="1" ht="11.25">
      <c r="A267" s="36"/>
      <c r="B267" s="37"/>
      <c r="C267" s="38"/>
      <c r="D267" s="193" t="s">
        <v>157</v>
      </c>
      <c r="E267" s="38"/>
      <c r="F267" s="194" t="s">
        <v>400</v>
      </c>
      <c r="G267" s="38"/>
      <c r="H267" s="38"/>
      <c r="I267" s="195"/>
      <c r="J267" s="38"/>
      <c r="K267" s="38"/>
      <c r="L267" s="41"/>
      <c r="M267" s="196"/>
      <c r="N267" s="197"/>
      <c r="O267" s="66"/>
      <c r="P267" s="66"/>
      <c r="Q267" s="66"/>
      <c r="R267" s="66"/>
      <c r="S267" s="66"/>
      <c r="T267" s="67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9" t="s">
        <v>157</v>
      </c>
      <c r="AU267" s="19" t="s">
        <v>82</v>
      </c>
    </row>
    <row r="268" spans="1:65" s="14" customFormat="1" ht="11.25">
      <c r="B268" s="209"/>
      <c r="C268" s="210"/>
      <c r="D268" s="200" t="s">
        <v>159</v>
      </c>
      <c r="E268" s="211" t="s">
        <v>19</v>
      </c>
      <c r="F268" s="212" t="s">
        <v>401</v>
      </c>
      <c r="G268" s="210"/>
      <c r="H268" s="213">
        <v>22.213000000000001</v>
      </c>
      <c r="I268" s="214"/>
      <c r="J268" s="210"/>
      <c r="K268" s="210"/>
      <c r="L268" s="215"/>
      <c r="M268" s="216"/>
      <c r="N268" s="217"/>
      <c r="O268" s="217"/>
      <c r="P268" s="217"/>
      <c r="Q268" s="217"/>
      <c r="R268" s="217"/>
      <c r="S268" s="217"/>
      <c r="T268" s="218"/>
      <c r="AT268" s="219" t="s">
        <v>159</v>
      </c>
      <c r="AU268" s="219" t="s">
        <v>82</v>
      </c>
      <c r="AV268" s="14" t="s">
        <v>82</v>
      </c>
      <c r="AW268" s="14" t="s">
        <v>34</v>
      </c>
      <c r="AX268" s="14" t="s">
        <v>73</v>
      </c>
      <c r="AY268" s="219" t="s">
        <v>148</v>
      </c>
    </row>
    <row r="269" spans="1:65" s="14" customFormat="1" ht="11.25">
      <c r="B269" s="209"/>
      <c r="C269" s="210"/>
      <c r="D269" s="200" t="s">
        <v>159</v>
      </c>
      <c r="E269" s="211" t="s">
        <v>19</v>
      </c>
      <c r="F269" s="212" t="s">
        <v>402</v>
      </c>
      <c r="G269" s="210"/>
      <c r="H269" s="213">
        <v>2.032</v>
      </c>
      <c r="I269" s="214"/>
      <c r="J269" s="210"/>
      <c r="K269" s="210"/>
      <c r="L269" s="215"/>
      <c r="M269" s="216"/>
      <c r="N269" s="217"/>
      <c r="O269" s="217"/>
      <c r="P269" s="217"/>
      <c r="Q269" s="217"/>
      <c r="R269" s="217"/>
      <c r="S269" s="217"/>
      <c r="T269" s="218"/>
      <c r="AT269" s="219" t="s">
        <v>159</v>
      </c>
      <c r="AU269" s="219" t="s">
        <v>82</v>
      </c>
      <c r="AV269" s="14" t="s">
        <v>82</v>
      </c>
      <c r="AW269" s="14" t="s">
        <v>34</v>
      </c>
      <c r="AX269" s="14" t="s">
        <v>73</v>
      </c>
      <c r="AY269" s="219" t="s">
        <v>148</v>
      </c>
    </row>
    <row r="270" spans="1:65" s="15" customFormat="1" ht="11.25">
      <c r="B270" s="220"/>
      <c r="C270" s="221"/>
      <c r="D270" s="200" t="s">
        <v>159</v>
      </c>
      <c r="E270" s="222" t="s">
        <v>19</v>
      </c>
      <c r="F270" s="223" t="s">
        <v>162</v>
      </c>
      <c r="G270" s="221"/>
      <c r="H270" s="224">
        <v>24.245000000000001</v>
      </c>
      <c r="I270" s="225"/>
      <c r="J270" s="221"/>
      <c r="K270" s="221"/>
      <c r="L270" s="226"/>
      <c r="M270" s="227"/>
      <c r="N270" s="228"/>
      <c r="O270" s="228"/>
      <c r="P270" s="228"/>
      <c r="Q270" s="228"/>
      <c r="R270" s="228"/>
      <c r="S270" s="228"/>
      <c r="T270" s="229"/>
      <c r="AT270" s="230" t="s">
        <v>159</v>
      </c>
      <c r="AU270" s="230" t="s">
        <v>82</v>
      </c>
      <c r="AV270" s="15" t="s">
        <v>155</v>
      </c>
      <c r="AW270" s="15" t="s">
        <v>34</v>
      </c>
      <c r="AX270" s="15" t="s">
        <v>80</v>
      </c>
      <c r="AY270" s="230" t="s">
        <v>148</v>
      </c>
    </row>
    <row r="271" spans="1:65" s="2" customFormat="1" ht="16.5" customHeight="1">
      <c r="A271" s="36"/>
      <c r="B271" s="37"/>
      <c r="C271" s="180" t="s">
        <v>403</v>
      </c>
      <c r="D271" s="180" t="s">
        <v>150</v>
      </c>
      <c r="E271" s="181" t="s">
        <v>404</v>
      </c>
      <c r="F271" s="182" t="s">
        <v>405</v>
      </c>
      <c r="G271" s="183" t="s">
        <v>153</v>
      </c>
      <c r="H271" s="184">
        <v>24.245000000000001</v>
      </c>
      <c r="I271" s="185"/>
      <c r="J271" s="186">
        <f>ROUND(I271*H271,2)</f>
        <v>0</v>
      </c>
      <c r="K271" s="182" t="s">
        <v>154</v>
      </c>
      <c r="L271" s="41"/>
      <c r="M271" s="187" t="s">
        <v>19</v>
      </c>
      <c r="N271" s="188" t="s">
        <v>44</v>
      </c>
      <c r="O271" s="66"/>
      <c r="P271" s="189">
        <f>O271*H271</f>
        <v>0</v>
      </c>
      <c r="Q271" s="189">
        <v>2.0000000000000002E-5</v>
      </c>
      <c r="R271" s="189">
        <f>Q271*H271</f>
        <v>4.8490000000000008E-4</v>
      </c>
      <c r="S271" s="189">
        <v>0</v>
      </c>
      <c r="T271" s="190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91" t="s">
        <v>155</v>
      </c>
      <c r="AT271" s="191" t="s">
        <v>150</v>
      </c>
      <c r="AU271" s="191" t="s">
        <v>82</v>
      </c>
      <c r="AY271" s="19" t="s">
        <v>148</v>
      </c>
      <c r="BE271" s="192">
        <f>IF(N271="základní",J271,0)</f>
        <v>0</v>
      </c>
      <c r="BF271" s="192">
        <f>IF(N271="snížená",J271,0)</f>
        <v>0</v>
      </c>
      <c r="BG271" s="192">
        <f>IF(N271="zákl. přenesená",J271,0)</f>
        <v>0</v>
      </c>
      <c r="BH271" s="192">
        <f>IF(N271="sníž. přenesená",J271,0)</f>
        <v>0</v>
      </c>
      <c r="BI271" s="192">
        <f>IF(N271="nulová",J271,0)</f>
        <v>0</v>
      </c>
      <c r="BJ271" s="19" t="s">
        <v>80</v>
      </c>
      <c r="BK271" s="192">
        <f>ROUND(I271*H271,2)</f>
        <v>0</v>
      </c>
      <c r="BL271" s="19" t="s">
        <v>155</v>
      </c>
      <c r="BM271" s="191" t="s">
        <v>406</v>
      </c>
    </row>
    <row r="272" spans="1:65" s="2" customFormat="1" ht="11.25">
      <c r="A272" s="36"/>
      <c r="B272" s="37"/>
      <c r="C272" s="38"/>
      <c r="D272" s="193" t="s">
        <v>157</v>
      </c>
      <c r="E272" s="38"/>
      <c r="F272" s="194" t="s">
        <v>407</v>
      </c>
      <c r="G272" s="38"/>
      <c r="H272" s="38"/>
      <c r="I272" s="195"/>
      <c r="J272" s="38"/>
      <c r="K272" s="38"/>
      <c r="L272" s="41"/>
      <c r="M272" s="196"/>
      <c r="N272" s="197"/>
      <c r="O272" s="66"/>
      <c r="P272" s="66"/>
      <c r="Q272" s="66"/>
      <c r="R272" s="66"/>
      <c r="S272" s="66"/>
      <c r="T272" s="67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9" t="s">
        <v>157</v>
      </c>
      <c r="AU272" s="19" t="s">
        <v>82</v>
      </c>
    </row>
    <row r="273" spans="1:65" s="2" customFormat="1" ht="16.5" customHeight="1">
      <c r="A273" s="36"/>
      <c r="B273" s="37"/>
      <c r="C273" s="180" t="s">
        <v>408</v>
      </c>
      <c r="D273" s="180" t="s">
        <v>150</v>
      </c>
      <c r="E273" s="181" t="s">
        <v>409</v>
      </c>
      <c r="F273" s="182" t="s">
        <v>410</v>
      </c>
      <c r="G273" s="183" t="s">
        <v>222</v>
      </c>
      <c r="H273" s="184">
        <v>2.4E-2</v>
      </c>
      <c r="I273" s="185"/>
      <c r="J273" s="186">
        <f>ROUND(I273*H273,2)</f>
        <v>0</v>
      </c>
      <c r="K273" s="182" t="s">
        <v>154</v>
      </c>
      <c r="L273" s="41"/>
      <c r="M273" s="187" t="s">
        <v>19</v>
      </c>
      <c r="N273" s="188" t="s">
        <v>44</v>
      </c>
      <c r="O273" s="66"/>
      <c r="P273" s="189">
        <f>O273*H273</f>
        <v>0</v>
      </c>
      <c r="Q273" s="189">
        <v>1.04877</v>
      </c>
      <c r="R273" s="189">
        <f>Q273*H273</f>
        <v>2.5170479999999999E-2</v>
      </c>
      <c r="S273" s="189">
        <v>0</v>
      </c>
      <c r="T273" s="190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91" t="s">
        <v>155</v>
      </c>
      <c r="AT273" s="191" t="s">
        <v>150</v>
      </c>
      <c r="AU273" s="191" t="s">
        <v>82</v>
      </c>
      <c r="AY273" s="19" t="s">
        <v>148</v>
      </c>
      <c r="BE273" s="192">
        <f>IF(N273="základní",J273,0)</f>
        <v>0</v>
      </c>
      <c r="BF273" s="192">
        <f>IF(N273="snížená",J273,0)</f>
        <v>0</v>
      </c>
      <c r="BG273" s="192">
        <f>IF(N273="zákl. přenesená",J273,0)</f>
        <v>0</v>
      </c>
      <c r="BH273" s="192">
        <f>IF(N273="sníž. přenesená",J273,0)</f>
        <v>0</v>
      </c>
      <c r="BI273" s="192">
        <f>IF(N273="nulová",J273,0)</f>
        <v>0</v>
      </c>
      <c r="BJ273" s="19" t="s">
        <v>80</v>
      </c>
      <c r="BK273" s="192">
        <f>ROUND(I273*H273,2)</f>
        <v>0</v>
      </c>
      <c r="BL273" s="19" t="s">
        <v>155</v>
      </c>
      <c r="BM273" s="191" t="s">
        <v>411</v>
      </c>
    </row>
    <row r="274" spans="1:65" s="2" customFormat="1" ht="11.25">
      <c r="A274" s="36"/>
      <c r="B274" s="37"/>
      <c r="C274" s="38"/>
      <c r="D274" s="193" t="s">
        <v>157</v>
      </c>
      <c r="E274" s="38"/>
      <c r="F274" s="194" t="s">
        <v>412</v>
      </c>
      <c r="G274" s="38"/>
      <c r="H274" s="38"/>
      <c r="I274" s="195"/>
      <c r="J274" s="38"/>
      <c r="K274" s="38"/>
      <c r="L274" s="41"/>
      <c r="M274" s="196"/>
      <c r="N274" s="197"/>
      <c r="O274" s="66"/>
      <c r="P274" s="66"/>
      <c r="Q274" s="66"/>
      <c r="R274" s="66"/>
      <c r="S274" s="66"/>
      <c r="T274" s="67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9" t="s">
        <v>157</v>
      </c>
      <c r="AU274" s="19" t="s">
        <v>82</v>
      </c>
    </row>
    <row r="275" spans="1:65" s="13" customFormat="1" ht="11.25">
      <c r="B275" s="198"/>
      <c r="C275" s="199"/>
      <c r="D275" s="200" t="s">
        <v>159</v>
      </c>
      <c r="E275" s="201" t="s">
        <v>19</v>
      </c>
      <c r="F275" s="202" t="s">
        <v>413</v>
      </c>
      <c r="G275" s="199"/>
      <c r="H275" s="201" t="s">
        <v>19</v>
      </c>
      <c r="I275" s="203"/>
      <c r="J275" s="199"/>
      <c r="K275" s="199"/>
      <c r="L275" s="204"/>
      <c r="M275" s="205"/>
      <c r="N275" s="206"/>
      <c r="O275" s="206"/>
      <c r="P275" s="206"/>
      <c r="Q275" s="206"/>
      <c r="R275" s="206"/>
      <c r="S275" s="206"/>
      <c r="T275" s="207"/>
      <c r="AT275" s="208" t="s">
        <v>159</v>
      </c>
      <c r="AU275" s="208" t="s">
        <v>82</v>
      </c>
      <c r="AV275" s="13" t="s">
        <v>80</v>
      </c>
      <c r="AW275" s="13" t="s">
        <v>34</v>
      </c>
      <c r="AX275" s="13" t="s">
        <v>73</v>
      </c>
      <c r="AY275" s="208" t="s">
        <v>148</v>
      </c>
    </row>
    <row r="276" spans="1:65" s="14" customFormat="1" ht="11.25">
      <c r="B276" s="209"/>
      <c r="C276" s="210"/>
      <c r="D276" s="200" t="s">
        <v>159</v>
      </c>
      <c r="E276" s="211" t="s">
        <v>19</v>
      </c>
      <c r="F276" s="212" t="s">
        <v>414</v>
      </c>
      <c r="G276" s="210"/>
      <c r="H276" s="213">
        <v>5.0000000000000001E-3</v>
      </c>
      <c r="I276" s="214"/>
      <c r="J276" s="210"/>
      <c r="K276" s="210"/>
      <c r="L276" s="215"/>
      <c r="M276" s="216"/>
      <c r="N276" s="217"/>
      <c r="O276" s="217"/>
      <c r="P276" s="217"/>
      <c r="Q276" s="217"/>
      <c r="R276" s="217"/>
      <c r="S276" s="217"/>
      <c r="T276" s="218"/>
      <c r="AT276" s="219" t="s">
        <v>159</v>
      </c>
      <c r="AU276" s="219" t="s">
        <v>82</v>
      </c>
      <c r="AV276" s="14" t="s">
        <v>82</v>
      </c>
      <c r="AW276" s="14" t="s">
        <v>34</v>
      </c>
      <c r="AX276" s="14" t="s">
        <v>73</v>
      </c>
      <c r="AY276" s="219" t="s">
        <v>148</v>
      </c>
    </row>
    <row r="277" spans="1:65" s="13" customFormat="1" ht="11.25">
      <c r="B277" s="198"/>
      <c r="C277" s="199"/>
      <c r="D277" s="200" t="s">
        <v>159</v>
      </c>
      <c r="E277" s="201" t="s">
        <v>19</v>
      </c>
      <c r="F277" s="202" t="s">
        <v>415</v>
      </c>
      <c r="G277" s="199"/>
      <c r="H277" s="201" t="s">
        <v>19</v>
      </c>
      <c r="I277" s="203"/>
      <c r="J277" s="199"/>
      <c r="K277" s="199"/>
      <c r="L277" s="204"/>
      <c r="M277" s="205"/>
      <c r="N277" s="206"/>
      <c r="O277" s="206"/>
      <c r="P277" s="206"/>
      <c r="Q277" s="206"/>
      <c r="R277" s="206"/>
      <c r="S277" s="206"/>
      <c r="T277" s="207"/>
      <c r="AT277" s="208" t="s">
        <v>159</v>
      </c>
      <c r="AU277" s="208" t="s">
        <v>82</v>
      </c>
      <c r="AV277" s="13" t="s">
        <v>80</v>
      </c>
      <c r="AW277" s="13" t="s">
        <v>34</v>
      </c>
      <c r="AX277" s="13" t="s">
        <v>73</v>
      </c>
      <c r="AY277" s="208" t="s">
        <v>148</v>
      </c>
    </row>
    <row r="278" spans="1:65" s="14" customFormat="1" ht="11.25">
      <c r="B278" s="209"/>
      <c r="C278" s="210"/>
      <c r="D278" s="200" t="s">
        <v>159</v>
      </c>
      <c r="E278" s="211" t="s">
        <v>19</v>
      </c>
      <c r="F278" s="212" t="s">
        <v>416</v>
      </c>
      <c r="G278" s="210"/>
      <c r="H278" s="213">
        <v>1.9E-2</v>
      </c>
      <c r="I278" s="214"/>
      <c r="J278" s="210"/>
      <c r="K278" s="210"/>
      <c r="L278" s="215"/>
      <c r="M278" s="216"/>
      <c r="N278" s="217"/>
      <c r="O278" s="217"/>
      <c r="P278" s="217"/>
      <c r="Q278" s="217"/>
      <c r="R278" s="217"/>
      <c r="S278" s="217"/>
      <c r="T278" s="218"/>
      <c r="AT278" s="219" t="s">
        <v>159</v>
      </c>
      <c r="AU278" s="219" t="s">
        <v>82</v>
      </c>
      <c r="AV278" s="14" t="s">
        <v>82</v>
      </c>
      <c r="AW278" s="14" t="s">
        <v>34</v>
      </c>
      <c r="AX278" s="14" t="s">
        <v>73</v>
      </c>
      <c r="AY278" s="219" t="s">
        <v>148</v>
      </c>
    </row>
    <row r="279" spans="1:65" s="15" customFormat="1" ht="11.25">
      <c r="B279" s="220"/>
      <c r="C279" s="221"/>
      <c r="D279" s="200" t="s">
        <v>159</v>
      </c>
      <c r="E279" s="222" t="s">
        <v>19</v>
      </c>
      <c r="F279" s="223" t="s">
        <v>162</v>
      </c>
      <c r="G279" s="221"/>
      <c r="H279" s="224">
        <v>2.4E-2</v>
      </c>
      <c r="I279" s="225"/>
      <c r="J279" s="221"/>
      <c r="K279" s="221"/>
      <c r="L279" s="226"/>
      <c r="M279" s="227"/>
      <c r="N279" s="228"/>
      <c r="O279" s="228"/>
      <c r="P279" s="228"/>
      <c r="Q279" s="228"/>
      <c r="R279" s="228"/>
      <c r="S279" s="228"/>
      <c r="T279" s="229"/>
      <c r="AT279" s="230" t="s">
        <v>159</v>
      </c>
      <c r="AU279" s="230" t="s">
        <v>82</v>
      </c>
      <c r="AV279" s="15" t="s">
        <v>155</v>
      </c>
      <c r="AW279" s="15" t="s">
        <v>34</v>
      </c>
      <c r="AX279" s="15" t="s">
        <v>80</v>
      </c>
      <c r="AY279" s="230" t="s">
        <v>148</v>
      </c>
    </row>
    <row r="280" spans="1:65" s="2" customFormat="1" ht="21.75" customHeight="1">
      <c r="A280" s="36"/>
      <c r="B280" s="37"/>
      <c r="C280" s="180" t="s">
        <v>417</v>
      </c>
      <c r="D280" s="180" t="s">
        <v>150</v>
      </c>
      <c r="E280" s="181" t="s">
        <v>418</v>
      </c>
      <c r="F280" s="182" t="s">
        <v>419</v>
      </c>
      <c r="G280" s="183" t="s">
        <v>283</v>
      </c>
      <c r="H280" s="184">
        <v>2</v>
      </c>
      <c r="I280" s="185"/>
      <c r="J280" s="186">
        <f>ROUND(I280*H280,2)</f>
        <v>0</v>
      </c>
      <c r="K280" s="182" t="s">
        <v>154</v>
      </c>
      <c r="L280" s="41"/>
      <c r="M280" s="187" t="s">
        <v>19</v>
      </c>
      <c r="N280" s="188" t="s">
        <v>44</v>
      </c>
      <c r="O280" s="66"/>
      <c r="P280" s="189">
        <f>O280*H280</f>
        <v>0</v>
      </c>
      <c r="Q280" s="189">
        <v>0.25685000000000002</v>
      </c>
      <c r="R280" s="189">
        <f>Q280*H280</f>
        <v>0.51370000000000005</v>
      </c>
      <c r="S280" s="189">
        <v>0</v>
      </c>
      <c r="T280" s="190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91" t="s">
        <v>155</v>
      </c>
      <c r="AT280" s="191" t="s">
        <v>150</v>
      </c>
      <c r="AU280" s="191" t="s">
        <v>82</v>
      </c>
      <c r="AY280" s="19" t="s">
        <v>148</v>
      </c>
      <c r="BE280" s="192">
        <f>IF(N280="základní",J280,0)</f>
        <v>0</v>
      </c>
      <c r="BF280" s="192">
        <f>IF(N280="snížená",J280,0)</f>
        <v>0</v>
      </c>
      <c r="BG280" s="192">
        <f>IF(N280="zákl. přenesená",J280,0)</f>
        <v>0</v>
      </c>
      <c r="BH280" s="192">
        <f>IF(N280="sníž. přenesená",J280,0)</f>
        <v>0</v>
      </c>
      <c r="BI280" s="192">
        <f>IF(N280="nulová",J280,0)</f>
        <v>0</v>
      </c>
      <c r="BJ280" s="19" t="s">
        <v>80</v>
      </c>
      <c r="BK280" s="192">
        <f>ROUND(I280*H280,2)</f>
        <v>0</v>
      </c>
      <c r="BL280" s="19" t="s">
        <v>155</v>
      </c>
      <c r="BM280" s="191" t="s">
        <v>420</v>
      </c>
    </row>
    <row r="281" spans="1:65" s="2" customFormat="1" ht="11.25">
      <c r="A281" s="36"/>
      <c r="B281" s="37"/>
      <c r="C281" s="38"/>
      <c r="D281" s="193" t="s">
        <v>157</v>
      </c>
      <c r="E281" s="38"/>
      <c r="F281" s="194" t="s">
        <v>421</v>
      </c>
      <c r="G281" s="38"/>
      <c r="H281" s="38"/>
      <c r="I281" s="195"/>
      <c r="J281" s="38"/>
      <c r="K281" s="38"/>
      <c r="L281" s="41"/>
      <c r="M281" s="196"/>
      <c r="N281" s="197"/>
      <c r="O281" s="66"/>
      <c r="P281" s="66"/>
      <c r="Q281" s="66"/>
      <c r="R281" s="66"/>
      <c r="S281" s="66"/>
      <c r="T281" s="67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9" t="s">
        <v>157</v>
      </c>
      <c r="AU281" s="19" t="s">
        <v>82</v>
      </c>
    </row>
    <row r="282" spans="1:65" s="13" customFormat="1" ht="11.25">
      <c r="B282" s="198"/>
      <c r="C282" s="199"/>
      <c r="D282" s="200" t="s">
        <v>159</v>
      </c>
      <c r="E282" s="201" t="s">
        <v>19</v>
      </c>
      <c r="F282" s="202" t="s">
        <v>422</v>
      </c>
      <c r="G282" s="199"/>
      <c r="H282" s="201" t="s">
        <v>19</v>
      </c>
      <c r="I282" s="203"/>
      <c r="J282" s="199"/>
      <c r="K282" s="199"/>
      <c r="L282" s="204"/>
      <c r="M282" s="205"/>
      <c r="N282" s="206"/>
      <c r="O282" s="206"/>
      <c r="P282" s="206"/>
      <c r="Q282" s="206"/>
      <c r="R282" s="206"/>
      <c r="S282" s="206"/>
      <c r="T282" s="207"/>
      <c r="AT282" s="208" t="s">
        <v>159</v>
      </c>
      <c r="AU282" s="208" t="s">
        <v>82</v>
      </c>
      <c r="AV282" s="13" t="s">
        <v>80</v>
      </c>
      <c r="AW282" s="13" t="s">
        <v>34</v>
      </c>
      <c r="AX282" s="13" t="s">
        <v>73</v>
      </c>
      <c r="AY282" s="208" t="s">
        <v>148</v>
      </c>
    </row>
    <row r="283" spans="1:65" s="14" customFormat="1" ht="11.25">
      <c r="B283" s="209"/>
      <c r="C283" s="210"/>
      <c r="D283" s="200" t="s">
        <v>159</v>
      </c>
      <c r="E283" s="211" t="s">
        <v>19</v>
      </c>
      <c r="F283" s="212" t="s">
        <v>82</v>
      </c>
      <c r="G283" s="210"/>
      <c r="H283" s="213">
        <v>2</v>
      </c>
      <c r="I283" s="214"/>
      <c r="J283" s="210"/>
      <c r="K283" s="210"/>
      <c r="L283" s="215"/>
      <c r="M283" s="216"/>
      <c r="N283" s="217"/>
      <c r="O283" s="217"/>
      <c r="P283" s="217"/>
      <c r="Q283" s="217"/>
      <c r="R283" s="217"/>
      <c r="S283" s="217"/>
      <c r="T283" s="218"/>
      <c r="AT283" s="219" t="s">
        <v>159</v>
      </c>
      <c r="AU283" s="219" t="s">
        <v>82</v>
      </c>
      <c r="AV283" s="14" t="s">
        <v>82</v>
      </c>
      <c r="AW283" s="14" t="s">
        <v>34</v>
      </c>
      <c r="AX283" s="14" t="s">
        <v>73</v>
      </c>
      <c r="AY283" s="219" t="s">
        <v>148</v>
      </c>
    </row>
    <row r="284" spans="1:65" s="15" customFormat="1" ht="11.25">
      <c r="B284" s="220"/>
      <c r="C284" s="221"/>
      <c r="D284" s="200" t="s">
        <v>159</v>
      </c>
      <c r="E284" s="222" t="s">
        <v>19</v>
      </c>
      <c r="F284" s="223" t="s">
        <v>162</v>
      </c>
      <c r="G284" s="221"/>
      <c r="H284" s="224">
        <v>2</v>
      </c>
      <c r="I284" s="225"/>
      <c r="J284" s="221"/>
      <c r="K284" s="221"/>
      <c r="L284" s="226"/>
      <c r="M284" s="227"/>
      <c r="N284" s="228"/>
      <c r="O284" s="228"/>
      <c r="P284" s="228"/>
      <c r="Q284" s="228"/>
      <c r="R284" s="228"/>
      <c r="S284" s="228"/>
      <c r="T284" s="229"/>
      <c r="AT284" s="230" t="s">
        <v>159</v>
      </c>
      <c r="AU284" s="230" t="s">
        <v>82</v>
      </c>
      <c r="AV284" s="15" t="s">
        <v>155</v>
      </c>
      <c r="AW284" s="15" t="s">
        <v>34</v>
      </c>
      <c r="AX284" s="15" t="s">
        <v>80</v>
      </c>
      <c r="AY284" s="230" t="s">
        <v>148</v>
      </c>
    </row>
    <row r="285" spans="1:65" s="2" customFormat="1" ht="16.5" customHeight="1">
      <c r="A285" s="36"/>
      <c r="B285" s="37"/>
      <c r="C285" s="180" t="s">
        <v>423</v>
      </c>
      <c r="D285" s="180" t="s">
        <v>150</v>
      </c>
      <c r="E285" s="181" t="s">
        <v>424</v>
      </c>
      <c r="F285" s="182" t="s">
        <v>425</v>
      </c>
      <c r="G285" s="183" t="s">
        <v>172</v>
      </c>
      <c r="H285" s="184">
        <v>1.64</v>
      </c>
      <c r="I285" s="185"/>
      <c r="J285" s="186">
        <f>ROUND(I285*H285,2)</f>
        <v>0</v>
      </c>
      <c r="K285" s="182" t="s">
        <v>154</v>
      </c>
      <c r="L285" s="41"/>
      <c r="M285" s="187" t="s">
        <v>19</v>
      </c>
      <c r="N285" s="188" t="s">
        <v>44</v>
      </c>
      <c r="O285" s="66"/>
      <c r="P285" s="189">
        <f>O285*H285</f>
        <v>0</v>
      </c>
      <c r="Q285" s="189">
        <v>2.5020899999999999</v>
      </c>
      <c r="R285" s="189">
        <f>Q285*H285</f>
        <v>4.1034275999999998</v>
      </c>
      <c r="S285" s="189">
        <v>0</v>
      </c>
      <c r="T285" s="190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91" t="s">
        <v>155</v>
      </c>
      <c r="AT285" s="191" t="s">
        <v>150</v>
      </c>
      <c r="AU285" s="191" t="s">
        <v>82</v>
      </c>
      <c r="AY285" s="19" t="s">
        <v>148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9" t="s">
        <v>80</v>
      </c>
      <c r="BK285" s="192">
        <f>ROUND(I285*H285,2)</f>
        <v>0</v>
      </c>
      <c r="BL285" s="19" t="s">
        <v>155</v>
      </c>
      <c r="BM285" s="191" t="s">
        <v>426</v>
      </c>
    </row>
    <row r="286" spans="1:65" s="2" customFormat="1" ht="11.25">
      <c r="A286" s="36"/>
      <c r="B286" s="37"/>
      <c r="C286" s="38"/>
      <c r="D286" s="193" t="s">
        <v>157</v>
      </c>
      <c r="E286" s="38"/>
      <c r="F286" s="194" t="s">
        <v>427</v>
      </c>
      <c r="G286" s="38"/>
      <c r="H286" s="38"/>
      <c r="I286" s="195"/>
      <c r="J286" s="38"/>
      <c r="K286" s="38"/>
      <c r="L286" s="41"/>
      <c r="M286" s="196"/>
      <c r="N286" s="197"/>
      <c r="O286" s="66"/>
      <c r="P286" s="66"/>
      <c r="Q286" s="66"/>
      <c r="R286" s="66"/>
      <c r="S286" s="66"/>
      <c r="T286" s="67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9" t="s">
        <v>157</v>
      </c>
      <c r="AU286" s="19" t="s">
        <v>82</v>
      </c>
    </row>
    <row r="287" spans="1:65" s="13" customFormat="1" ht="11.25">
      <c r="B287" s="198"/>
      <c r="C287" s="199"/>
      <c r="D287" s="200" t="s">
        <v>159</v>
      </c>
      <c r="E287" s="201" t="s">
        <v>19</v>
      </c>
      <c r="F287" s="202" t="s">
        <v>428</v>
      </c>
      <c r="G287" s="199"/>
      <c r="H287" s="201" t="s">
        <v>19</v>
      </c>
      <c r="I287" s="203"/>
      <c r="J287" s="199"/>
      <c r="K287" s="199"/>
      <c r="L287" s="204"/>
      <c r="M287" s="205"/>
      <c r="N287" s="206"/>
      <c r="O287" s="206"/>
      <c r="P287" s="206"/>
      <c r="Q287" s="206"/>
      <c r="R287" s="206"/>
      <c r="S287" s="206"/>
      <c r="T287" s="207"/>
      <c r="AT287" s="208" t="s">
        <v>159</v>
      </c>
      <c r="AU287" s="208" t="s">
        <v>82</v>
      </c>
      <c r="AV287" s="13" t="s">
        <v>80</v>
      </c>
      <c r="AW287" s="13" t="s">
        <v>34</v>
      </c>
      <c r="AX287" s="13" t="s">
        <v>73</v>
      </c>
      <c r="AY287" s="208" t="s">
        <v>148</v>
      </c>
    </row>
    <row r="288" spans="1:65" s="14" customFormat="1" ht="11.25">
      <c r="B288" s="209"/>
      <c r="C288" s="210"/>
      <c r="D288" s="200" t="s">
        <v>159</v>
      </c>
      <c r="E288" s="211" t="s">
        <v>19</v>
      </c>
      <c r="F288" s="212" t="s">
        <v>429</v>
      </c>
      <c r="G288" s="210"/>
      <c r="H288" s="213">
        <v>1.64</v>
      </c>
      <c r="I288" s="214"/>
      <c r="J288" s="210"/>
      <c r="K288" s="210"/>
      <c r="L288" s="215"/>
      <c r="M288" s="216"/>
      <c r="N288" s="217"/>
      <c r="O288" s="217"/>
      <c r="P288" s="217"/>
      <c r="Q288" s="217"/>
      <c r="R288" s="217"/>
      <c r="S288" s="217"/>
      <c r="T288" s="218"/>
      <c r="AT288" s="219" t="s">
        <v>159</v>
      </c>
      <c r="AU288" s="219" t="s">
        <v>82</v>
      </c>
      <c r="AV288" s="14" t="s">
        <v>82</v>
      </c>
      <c r="AW288" s="14" t="s">
        <v>34</v>
      </c>
      <c r="AX288" s="14" t="s">
        <v>80</v>
      </c>
      <c r="AY288" s="219" t="s">
        <v>148</v>
      </c>
    </row>
    <row r="289" spans="1:65" s="2" customFormat="1" ht="16.5" customHeight="1">
      <c r="A289" s="36"/>
      <c r="B289" s="37"/>
      <c r="C289" s="180" t="s">
        <v>430</v>
      </c>
      <c r="D289" s="180" t="s">
        <v>150</v>
      </c>
      <c r="E289" s="181" t="s">
        <v>431</v>
      </c>
      <c r="F289" s="182" t="s">
        <v>432</v>
      </c>
      <c r="G289" s="183" t="s">
        <v>172</v>
      </c>
      <c r="H289" s="184">
        <v>1</v>
      </c>
      <c r="I289" s="185"/>
      <c r="J289" s="186">
        <f>ROUND(I289*H289,2)</f>
        <v>0</v>
      </c>
      <c r="K289" s="182" t="s">
        <v>154</v>
      </c>
      <c r="L289" s="41"/>
      <c r="M289" s="187" t="s">
        <v>19</v>
      </c>
      <c r="N289" s="188" t="s">
        <v>44</v>
      </c>
      <c r="O289" s="66"/>
      <c r="P289" s="189">
        <f>O289*H289</f>
        <v>0</v>
      </c>
      <c r="Q289" s="189">
        <v>2.5020899999999999</v>
      </c>
      <c r="R289" s="189">
        <f>Q289*H289</f>
        <v>2.5020899999999999</v>
      </c>
      <c r="S289" s="189">
        <v>0</v>
      </c>
      <c r="T289" s="190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91" t="s">
        <v>155</v>
      </c>
      <c r="AT289" s="191" t="s">
        <v>150</v>
      </c>
      <c r="AU289" s="191" t="s">
        <v>82</v>
      </c>
      <c r="AY289" s="19" t="s">
        <v>148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9" t="s">
        <v>80</v>
      </c>
      <c r="BK289" s="192">
        <f>ROUND(I289*H289,2)</f>
        <v>0</v>
      </c>
      <c r="BL289" s="19" t="s">
        <v>155</v>
      </c>
      <c r="BM289" s="191" t="s">
        <v>433</v>
      </c>
    </row>
    <row r="290" spans="1:65" s="2" customFormat="1" ht="11.25">
      <c r="A290" s="36"/>
      <c r="B290" s="37"/>
      <c r="C290" s="38"/>
      <c r="D290" s="193" t="s">
        <v>157</v>
      </c>
      <c r="E290" s="38"/>
      <c r="F290" s="194" t="s">
        <v>434</v>
      </c>
      <c r="G290" s="38"/>
      <c r="H290" s="38"/>
      <c r="I290" s="195"/>
      <c r="J290" s="38"/>
      <c r="K290" s="38"/>
      <c r="L290" s="41"/>
      <c r="M290" s="196"/>
      <c r="N290" s="197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157</v>
      </c>
      <c r="AU290" s="19" t="s">
        <v>82</v>
      </c>
    </row>
    <row r="291" spans="1:65" s="13" customFormat="1" ht="11.25">
      <c r="B291" s="198"/>
      <c r="C291" s="199"/>
      <c r="D291" s="200" t="s">
        <v>159</v>
      </c>
      <c r="E291" s="201" t="s">
        <v>19</v>
      </c>
      <c r="F291" s="202" t="s">
        <v>435</v>
      </c>
      <c r="G291" s="199"/>
      <c r="H291" s="201" t="s">
        <v>19</v>
      </c>
      <c r="I291" s="203"/>
      <c r="J291" s="199"/>
      <c r="K291" s="199"/>
      <c r="L291" s="204"/>
      <c r="M291" s="205"/>
      <c r="N291" s="206"/>
      <c r="O291" s="206"/>
      <c r="P291" s="206"/>
      <c r="Q291" s="206"/>
      <c r="R291" s="206"/>
      <c r="S291" s="206"/>
      <c r="T291" s="207"/>
      <c r="AT291" s="208" t="s">
        <v>159</v>
      </c>
      <c r="AU291" s="208" t="s">
        <v>82</v>
      </c>
      <c r="AV291" s="13" t="s">
        <v>80</v>
      </c>
      <c r="AW291" s="13" t="s">
        <v>34</v>
      </c>
      <c r="AX291" s="13" t="s">
        <v>73</v>
      </c>
      <c r="AY291" s="208" t="s">
        <v>148</v>
      </c>
    </row>
    <row r="292" spans="1:65" s="14" customFormat="1" ht="11.25">
      <c r="B292" s="209"/>
      <c r="C292" s="210"/>
      <c r="D292" s="200" t="s">
        <v>159</v>
      </c>
      <c r="E292" s="211" t="s">
        <v>19</v>
      </c>
      <c r="F292" s="212" t="s">
        <v>436</v>
      </c>
      <c r="G292" s="210"/>
      <c r="H292" s="213">
        <v>1</v>
      </c>
      <c r="I292" s="214"/>
      <c r="J292" s="210"/>
      <c r="K292" s="210"/>
      <c r="L292" s="215"/>
      <c r="M292" s="216"/>
      <c r="N292" s="217"/>
      <c r="O292" s="217"/>
      <c r="P292" s="217"/>
      <c r="Q292" s="217"/>
      <c r="R292" s="217"/>
      <c r="S292" s="217"/>
      <c r="T292" s="218"/>
      <c r="AT292" s="219" t="s">
        <v>159</v>
      </c>
      <c r="AU292" s="219" t="s">
        <v>82</v>
      </c>
      <c r="AV292" s="14" t="s">
        <v>82</v>
      </c>
      <c r="AW292" s="14" t="s">
        <v>34</v>
      </c>
      <c r="AX292" s="14" t="s">
        <v>80</v>
      </c>
      <c r="AY292" s="219" t="s">
        <v>148</v>
      </c>
    </row>
    <row r="293" spans="1:65" s="2" customFormat="1" ht="21.75" customHeight="1">
      <c r="A293" s="36"/>
      <c r="B293" s="37"/>
      <c r="C293" s="180" t="s">
        <v>437</v>
      </c>
      <c r="D293" s="180" t="s">
        <v>150</v>
      </c>
      <c r="E293" s="181" t="s">
        <v>438</v>
      </c>
      <c r="F293" s="182" t="s">
        <v>439</v>
      </c>
      <c r="G293" s="183" t="s">
        <v>153</v>
      </c>
      <c r="H293" s="184">
        <v>6.8</v>
      </c>
      <c r="I293" s="185"/>
      <c r="J293" s="186">
        <f>ROUND(I293*H293,2)</f>
        <v>0</v>
      </c>
      <c r="K293" s="182" t="s">
        <v>154</v>
      </c>
      <c r="L293" s="41"/>
      <c r="M293" s="187" t="s">
        <v>19</v>
      </c>
      <c r="N293" s="188" t="s">
        <v>44</v>
      </c>
      <c r="O293" s="66"/>
      <c r="P293" s="189">
        <f>O293*H293</f>
        <v>0</v>
      </c>
      <c r="Q293" s="189">
        <v>1.81E-3</v>
      </c>
      <c r="R293" s="189">
        <f>Q293*H293</f>
        <v>1.2307999999999999E-2</v>
      </c>
      <c r="S293" s="189">
        <v>0</v>
      </c>
      <c r="T293" s="190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91" t="s">
        <v>155</v>
      </c>
      <c r="AT293" s="191" t="s">
        <v>150</v>
      </c>
      <c r="AU293" s="191" t="s">
        <v>82</v>
      </c>
      <c r="AY293" s="19" t="s">
        <v>148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9" t="s">
        <v>80</v>
      </c>
      <c r="BK293" s="192">
        <f>ROUND(I293*H293,2)</f>
        <v>0</v>
      </c>
      <c r="BL293" s="19" t="s">
        <v>155</v>
      </c>
      <c r="BM293" s="191" t="s">
        <v>440</v>
      </c>
    </row>
    <row r="294" spans="1:65" s="2" customFormat="1" ht="11.25">
      <c r="A294" s="36"/>
      <c r="B294" s="37"/>
      <c r="C294" s="38"/>
      <c r="D294" s="193" t="s">
        <v>157</v>
      </c>
      <c r="E294" s="38"/>
      <c r="F294" s="194" t="s">
        <v>441</v>
      </c>
      <c r="G294" s="38"/>
      <c r="H294" s="38"/>
      <c r="I294" s="195"/>
      <c r="J294" s="38"/>
      <c r="K294" s="38"/>
      <c r="L294" s="41"/>
      <c r="M294" s="196"/>
      <c r="N294" s="197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157</v>
      </c>
      <c r="AU294" s="19" t="s">
        <v>82</v>
      </c>
    </row>
    <row r="295" spans="1:65" s="14" customFormat="1" ht="11.25">
      <c r="B295" s="209"/>
      <c r="C295" s="210"/>
      <c r="D295" s="200" t="s">
        <v>159</v>
      </c>
      <c r="E295" s="211" t="s">
        <v>19</v>
      </c>
      <c r="F295" s="212" t="s">
        <v>442</v>
      </c>
      <c r="G295" s="210"/>
      <c r="H295" s="213">
        <v>6.8</v>
      </c>
      <c r="I295" s="214"/>
      <c r="J295" s="210"/>
      <c r="K295" s="210"/>
      <c r="L295" s="215"/>
      <c r="M295" s="216"/>
      <c r="N295" s="217"/>
      <c r="O295" s="217"/>
      <c r="P295" s="217"/>
      <c r="Q295" s="217"/>
      <c r="R295" s="217"/>
      <c r="S295" s="217"/>
      <c r="T295" s="218"/>
      <c r="AT295" s="219" t="s">
        <v>159</v>
      </c>
      <c r="AU295" s="219" t="s">
        <v>82</v>
      </c>
      <c r="AV295" s="14" t="s">
        <v>82</v>
      </c>
      <c r="AW295" s="14" t="s">
        <v>34</v>
      </c>
      <c r="AX295" s="14" t="s">
        <v>73</v>
      </c>
      <c r="AY295" s="219" t="s">
        <v>148</v>
      </c>
    </row>
    <row r="296" spans="1:65" s="15" customFormat="1" ht="11.25">
      <c r="B296" s="220"/>
      <c r="C296" s="221"/>
      <c r="D296" s="200" t="s">
        <v>159</v>
      </c>
      <c r="E296" s="222" t="s">
        <v>19</v>
      </c>
      <c r="F296" s="223" t="s">
        <v>162</v>
      </c>
      <c r="G296" s="221"/>
      <c r="H296" s="224">
        <v>6.8</v>
      </c>
      <c r="I296" s="225"/>
      <c r="J296" s="221"/>
      <c r="K296" s="221"/>
      <c r="L296" s="226"/>
      <c r="M296" s="227"/>
      <c r="N296" s="228"/>
      <c r="O296" s="228"/>
      <c r="P296" s="228"/>
      <c r="Q296" s="228"/>
      <c r="R296" s="228"/>
      <c r="S296" s="228"/>
      <c r="T296" s="229"/>
      <c r="AT296" s="230" t="s">
        <v>159</v>
      </c>
      <c r="AU296" s="230" t="s">
        <v>82</v>
      </c>
      <c r="AV296" s="15" t="s">
        <v>155</v>
      </c>
      <c r="AW296" s="15" t="s">
        <v>34</v>
      </c>
      <c r="AX296" s="15" t="s">
        <v>80</v>
      </c>
      <c r="AY296" s="230" t="s">
        <v>148</v>
      </c>
    </row>
    <row r="297" spans="1:65" s="2" customFormat="1" ht="16.5" customHeight="1">
      <c r="A297" s="36"/>
      <c r="B297" s="37"/>
      <c r="C297" s="180" t="s">
        <v>443</v>
      </c>
      <c r="D297" s="180" t="s">
        <v>150</v>
      </c>
      <c r="E297" s="181" t="s">
        <v>444</v>
      </c>
      <c r="F297" s="182" t="s">
        <v>445</v>
      </c>
      <c r="G297" s="183" t="s">
        <v>153</v>
      </c>
      <c r="H297" s="184">
        <v>6.8</v>
      </c>
      <c r="I297" s="185"/>
      <c r="J297" s="186">
        <f>ROUND(I297*H297,2)</f>
        <v>0</v>
      </c>
      <c r="K297" s="182" t="s">
        <v>154</v>
      </c>
      <c r="L297" s="41"/>
      <c r="M297" s="187" t="s">
        <v>19</v>
      </c>
      <c r="N297" s="188" t="s">
        <v>44</v>
      </c>
      <c r="O297" s="66"/>
      <c r="P297" s="189">
        <f>O297*H297</f>
        <v>0</v>
      </c>
      <c r="Q297" s="189">
        <v>4.0000000000000003E-5</v>
      </c>
      <c r="R297" s="189">
        <f>Q297*H297</f>
        <v>2.72E-4</v>
      </c>
      <c r="S297" s="189">
        <v>0</v>
      </c>
      <c r="T297" s="190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91" t="s">
        <v>155</v>
      </c>
      <c r="AT297" s="191" t="s">
        <v>150</v>
      </c>
      <c r="AU297" s="191" t="s">
        <v>82</v>
      </c>
      <c r="AY297" s="19" t="s">
        <v>148</v>
      </c>
      <c r="BE297" s="192">
        <f>IF(N297="základní",J297,0)</f>
        <v>0</v>
      </c>
      <c r="BF297" s="192">
        <f>IF(N297="snížená",J297,0)</f>
        <v>0</v>
      </c>
      <c r="BG297" s="192">
        <f>IF(N297="zákl. přenesená",J297,0)</f>
        <v>0</v>
      </c>
      <c r="BH297" s="192">
        <f>IF(N297="sníž. přenesená",J297,0)</f>
        <v>0</v>
      </c>
      <c r="BI297" s="192">
        <f>IF(N297="nulová",J297,0)</f>
        <v>0</v>
      </c>
      <c r="BJ297" s="19" t="s">
        <v>80</v>
      </c>
      <c r="BK297" s="192">
        <f>ROUND(I297*H297,2)</f>
        <v>0</v>
      </c>
      <c r="BL297" s="19" t="s">
        <v>155</v>
      </c>
      <c r="BM297" s="191" t="s">
        <v>446</v>
      </c>
    </row>
    <row r="298" spans="1:65" s="2" customFormat="1" ht="11.25">
      <c r="A298" s="36"/>
      <c r="B298" s="37"/>
      <c r="C298" s="38"/>
      <c r="D298" s="193" t="s">
        <v>157</v>
      </c>
      <c r="E298" s="38"/>
      <c r="F298" s="194" t="s">
        <v>447</v>
      </c>
      <c r="G298" s="38"/>
      <c r="H298" s="38"/>
      <c r="I298" s="195"/>
      <c r="J298" s="38"/>
      <c r="K298" s="38"/>
      <c r="L298" s="41"/>
      <c r="M298" s="196"/>
      <c r="N298" s="197"/>
      <c r="O298" s="66"/>
      <c r="P298" s="66"/>
      <c r="Q298" s="66"/>
      <c r="R298" s="66"/>
      <c r="S298" s="66"/>
      <c r="T298" s="67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9" t="s">
        <v>157</v>
      </c>
      <c r="AU298" s="19" t="s">
        <v>82</v>
      </c>
    </row>
    <row r="299" spans="1:65" s="2" customFormat="1" ht="24.2" customHeight="1">
      <c r="A299" s="36"/>
      <c r="B299" s="37"/>
      <c r="C299" s="180" t="s">
        <v>448</v>
      </c>
      <c r="D299" s="180" t="s">
        <v>150</v>
      </c>
      <c r="E299" s="181" t="s">
        <v>449</v>
      </c>
      <c r="F299" s="182" t="s">
        <v>450</v>
      </c>
      <c r="G299" s="183" t="s">
        <v>222</v>
      </c>
      <c r="H299" s="184">
        <v>0.70099999999999996</v>
      </c>
      <c r="I299" s="185"/>
      <c r="J299" s="186">
        <f>ROUND(I299*H299,2)</f>
        <v>0</v>
      </c>
      <c r="K299" s="182" t="s">
        <v>154</v>
      </c>
      <c r="L299" s="41"/>
      <c r="M299" s="187" t="s">
        <v>19</v>
      </c>
      <c r="N299" s="188" t="s">
        <v>44</v>
      </c>
      <c r="O299" s="66"/>
      <c r="P299" s="189">
        <f>O299*H299</f>
        <v>0</v>
      </c>
      <c r="Q299" s="189">
        <v>1.07653</v>
      </c>
      <c r="R299" s="189">
        <f>Q299*H299</f>
        <v>0.75464752999999996</v>
      </c>
      <c r="S299" s="189">
        <v>0</v>
      </c>
      <c r="T299" s="190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91" t="s">
        <v>155</v>
      </c>
      <c r="AT299" s="191" t="s">
        <v>150</v>
      </c>
      <c r="AU299" s="191" t="s">
        <v>82</v>
      </c>
      <c r="AY299" s="19" t="s">
        <v>148</v>
      </c>
      <c r="BE299" s="192">
        <f>IF(N299="základní",J299,0)</f>
        <v>0</v>
      </c>
      <c r="BF299" s="192">
        <f>IF(N299="snížená",J299,0)</f>
        <v>0</v>
      </c>
      <c r="BG299" s="192">
        <f>IF(N299="zákl. přenesená",J299,0)</f>
        <v>0</v>
      </c>
      <c r="BH299" s="192">
        <f>IF(N299="sníž. přenesená",J299,0)</f>
        <v>0</v>
      </c>
      <c r="BI299" s="192">
        <f>IF(N299="nulová",J299,0)</f>
        <v>0</v>
      </c>
      <c r="BJ299" s="19" t="s">
        <v>80</v>
      </c>
      <c r="BK299" s="192">
        <f>ROUND(I299*H299,2)</f>
        <v>0</v>
      </c>
      <c r="BL299" s="19" t="s">
        <v>155</v>
      </c>
      <c r="BM299" s="191" t="s">
        <v>451</v>
      </c>
    </row>
    <row r="300" spans="1:65" s="2" customFormat="1" ht="11.25">
      <c r="A300" s="36"/>
      <c r="B300" s="37"/>
      <c r="C300" s="38"/>
      <c r="D300" s="193" t="s">
        <v>157</v>
      </c>
      <c r="E300" s="38"/>
      <c r="F300" s="194" t="s">
        <v>452</v>
      </c>
      <c r="G300" s="38"/>
      <c r="H300" s="38"/>
      <c r="I300" s="195"/>
      <c r="J300" s="38"/>
      <c r="K300" s="38"/>
      <c r="L300" s="41"/>
      <c r="M300" s="196"/>
      <c r="N300" s="197"/>
      <c r="O300" s="66"/>
      <c r="P300" s="66"/>
      <c r="Q300" s="66"/>
      <c r="R300" s="66"/>
      <c r="S300" s="66"/>
      <c r="T300" s="67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9" t="s">
        <v>157</v>
      </c>
      <c r="AU300" s="19" t="s">
        <v>82</v>
      </c>
    </row>
    <row r="301" spans="1:65" s="13" customFormat="1" ht="11.25">
      <c r="B301" s="198"/>
      <c r="C301" s="199"/>
      <c r="D301" s="200" t="s">
        <v>159</v>
      </c>
      <c r="E301" s="201" t="s">
        <v>19</v>
      </c>
      <c r="F301" s="202" t="s">
        <v>453</v>
      </c>
      <c r="G301" s="199"/>
      <c r="H301" s="201" t="s">
        <v>19</v>
      </c>
      <c r="I301" s="203"/>
      <c r="J301" s="199"/>
      <c r="K301" s="199"/>
      <c r="L301" s="204"/>
      <c r="M301" s="205"/>
      <c r="N301" s="206"/>
      <c r="O301" s="206"/>
      <c r="P301" s="206"/>
      <c r="Q301" s="206"/>
      <c r="R301" s="206"/>
      <c r="S301" s="206"/>
      <c r="T301" s="207"/>
      <c r="AT301" s="208" t="s">
        <v>159</v>
      </c>
      <c r="AU301" s="208" t="s">
        <v>82</v>
      </c>
      <c r="AV301" s="13" t="s">
        <v>80</v>
      </c>
      <c r="AW301" s="13" t="s">
        <v>34</v>
      </c>
      <c r="AX301" s="13" t="s">
        <v>73</v>
      </c>
      <c r="AY301" s="208" t="s">
        <v>148</v>
      </c>
    </row>
    <row r="302" spans="1:65" s="14" customFormat="1" ht="11.25">
      <c r="B302" s="209"/>
      <c r="C302" s="210"/>
      <c r="D302" s="200" t="s">
        <v>159</v>
      </c>
      <c r="E302" s="211" t="s">
        <v>19</v>
      </c>
      <c r="F302" s="212" t="s">
        <v>454</v>
      </c>
      <c r="G302" s="210"/>
      <c r="H302" s="213">
        <v>0.16600000000000001</v>
      </c>
      <c r="I302" s="214"/>
      <c r="J302" s="210"/>
      <c r="K302" s="210"/>
      <c r="L302" s="215"/>
      <c r="M302" s="216"/>
      <c r="N302" s="217"/>
      <c r="O302" s="217"/>
      <c r="P302" s="217"/>
      <c r="Q302" s="217"/>
      <c r="R302" s="217"/>
      <c r="S302" s="217"/>
      <c r="T302" s="218"/>
      <c r="AT302" s="219" t="s">
        <v>159</v>
      </c>
      <c r="AU302" s="219" t="s">
        <v>82</v>
      </c>
      <c r="AV302" s="14" t="s">
        <v>82</v>
      </c>
      <c r="AW302" s="14" t="s">
        <v>34</v>
      </c>
      <c r="AX302" s="14" t="s">
        <v>73</v>
      </c>
      <c r="AY302" s="219" t="s">
        <v>148</v>
      </c>
    </row>
    <row r="303" spans="1:65" s="14" customFormat="1" ht="11.25">
      <c r="B303" s="209"/>
      <c r="C303" s="210"/>
      <c r="D303" s="200" t="s">
        <v>159</v>
      </c>
      <c r="E303" s="211" t="s">
        <v>19</v>
      </c>
      <c r="F303" s="212" t="s">
        <v>455</v>
      </c>
      <c r="G303" s="210"/>
      <c r="H303" s="213">
        <v>0.109</v>
      </c>
      <c r="I303" s="214"/>
      <c r="J303" s="210"/>
      <c r="K303" s="210"/>
      <c r="L303" s="215"/>
      <c r="M303" s="216"/>
      <c r="N303" s="217"/>
      <c r="O303" s="217"/>
      <c r="P303" s="217"/>
      <c r="Q303" s="217"/>
      <c r="R303" s="217"/>
      <c r="S303" s="217"/>
      <c r="T303" s="218"/>
      <c r="AT303" s="219" t="s">
        <v>159</v>
      </c>
      <c r="AU303" s="219" t="s">
        <v>82</v>
      </c>
      <c r="AV303" s="14" t="s">
        <v>82</v>
      </c>
      <c r="AW303" s="14" t="s">
        <v>34</v>
      </c>
      <c r="AX303" s="14" t="s">
        <v>73</v>
      </c>
      <c r="AY303" s="219" t="s">
        <v>148</v>
      </c>
    </row>
    <row r="304" spans="1:65" s="13" customFormat="1" ht="11.25">
      <c r="B304" s="198"/>
      <c r="C304" s="199"/>
      <c r="D304" s="200" t="s">
        <v>159</v>
      </c>
      <c r="E304" s="201" t="s">
        <v>19</v>
      </c>
      <c r="F304" s="202" t="s">
        <v>456</v>
      </c>
      <c r="G304" s="199"/>
      <c r="H304" s="201" t="s">
        <v>19</v>
      </c>
      <c r="I304" s="203"/>
      <c r="J304" s="199"/>
      <c r="K304" s="199"/>
      <c r="L304" s="204"/>
      <c r="M304" s="205"/>
      <c r="N304" s="206"/>
      <c r="O304" s="206"/>
      <c r="P304" s="206"/>
      <c r="Q304" s="206"/>
      <c r="R304" s="206"/>
      <c r="S304" s="206"/>
      <c r="T304" s="207"/>
      <c r="AT304" s="208" t="s">
        <v>159</v>
      </c>
      <c r="AU304" s="208" t="s">
        <v>82</v>
      </c>
      <c r="AV304" s="13" t="s">
        <v>80</v>
      </c>
      <c r="AW304" s="13" t="s">
        <v>34</v>
      </c>
      <c r="AX304" s="13" t="s">
        <v>73</v>
      </c>
      <c r="AY304" s="208" t="s">
        <v>148</v>
      </c>
    </row>
    <row r="305" spans="1:65" s="14" customFormat="1" ht="11.25">
      <c r="B305" s="209"/>
      <c r="C305" s="210"/>
      <c r="D305" s="200" t="s">
        <v>159</v>
      </c>
      <c r="E305" s="211" t="s">
        <v>19</v>
      </c>
      <c r="F305" s="212" t="s">
        <v>457</v>
      </c>
      <c r="G305" s="210"/>
      <c r="H305" s="213">
        <v>0.30599999999999999</v>
      </c>
      <c r="I305" s="214"/>
      <c r="J305" s="210"/>
      <c r="K305" s="210"/>
      <c r="L305" s="215"/>
      <c r="M305" s="216"/>
      <c r="N305" s="217"/>
      <c r="O305" s="217"/>
      <c r="P305" s="217"/>
      <c r="Q305" s="217"/>
      <c r="R305" s="217"/>
      <c r="S305" s="217"/>
      <c r="T305" s="218"/>
      <c r="AT305" s="219" t="s">
        <v>159</v>
      </c>
      <c r="AU305" s="219" t="s">
        <v>82</v>
      </c>
      <c r="AV305" s="14" t="s">
        <v>82</v>
      </c>
      <c r="AW305" s="14" t="s">
        <v>34</v>
      </c>
      <c r="AX305" s="14" t="s">
        <v>73</v>
      </c>
      <c r="AY305" s="219" t="s">
        <v>148</v>
      </c>
    </row>
    <row r="306" spans="1:65" s="13" customFormat="1" ht="11.25">
      <c r="B306" s="198"/>
      <c r="C306" s="199"/>
      <c r="D306" s="200" t="s">
        <v>159</v>
      </c>
      <c r="E306" s="201" t="s">
        <v>19</v>
      </c>
      <c r="F306" s="202" t="s">
        <v>458</v>
      </c>
      <c r="G306" s="199"/>
      <c r="H306" s="201" t="s">
        <v>19</v>
      </c>
      <c r="I306" s="203"/>
      <c r="J306" s="199"/>
      <c r="K306" s="199"/>
      <c r="L306" s="204"/>
      <c r="M306" s="205"/>
      <c r="N306" s="206"/>
      <c r="O306" s="206"/>
      <c r="P306" s="206"/>
      <c r="Q306" s="206"/>
      <c r="R306" s="206"/>
      <c r="S306" s="206"/>
      <c r="T306" s="207"/>
      <c r="AT306" s="208" t="s">
        <v>159</v>
      </c>
      <c r="AU306" s="208" t="s">
        <v>82</v>
      </c>
      <c r="AV306" s="13" t="s">
        <v>80</v>
      </c>
      <c r="AW306" s="13" t="s">
        <v>34</v>
      </c>
      <c r="AX306" s="13" t="s">
        <v>73</v>
      </c>
      <c r="AY306" s="208" t="s">
        <v>148</v>
      </c>
    </row>
    <row r="307" spans="1:65" s="14" customFormat="1" ht="11.25">
      <c r="B307" s="209"/>
      <c r="C307" s="210"/>
      <c r="D307" s="200" t="s">
        <v>159</v>
      </c>
      <c r="E307" s="211" t="s">
        <v>19</v>
      </c>
      <c r="F307" s="212" t="s">
        <v>459</v>
      </c>
      <c r="G307" s="210"/>
      <c r="H307" s="213">
        <v>0.114</v>
      </c>
      <c r="I307" s="214"/>
      <c r="J307" s="210"/>
      <c r="K307" s="210"/>
      <c r="L307" s="215"/>
      <c r="M307" s="216"/>
      <c r="N307" s="217"/>
      <c r="O307" s="217"/>
      <c r="P307" s="217"/>
      <c r="Q307" s="217"/>
      <c r="R307" s="217"/>
      <c r="S307" s="217"/>
      <c r="T307" s="218"/>
      <c r="AT307" s="219" t="s">
        <v>159</v>
      </c>
      <c r="AU307" s="219" t="s">
        <v>82</v>
      </c>
      <c r="AV307" s="14" t="s">
        <v>82</v>
      </c>
      <c r="AW307" s="14" t="s">
        <v>34</v>
      </c>
      <c r="AX307" s="14" t="s">
        <v>73</v>
      </c>
      <c r="AY307" s="219" t="s">
        <v>148</v>
      </c>
    </row>
    <row r="308" spans="1:65" s="13" customFormat="1" ht="11.25">
      <c r="B308" s="198"/>
      <c r="C308" s="199"/>
      <c r="D308" s="200" t="s">
        <v>159</v>
      </c>
      <c r="E308" s="201" t="s">
        <v>19</v>
      </c>
      <c r="F308" s="202" t="s">
        <v>460</v>
      </c>
      <c r="G308" s="199"/>
      <c r="H308" s="201" t="s">
        <v>19</v>
      </c>
      <c r="I308" s="203"/>
      <c r="J308" s="199"/>
      <c r="K308" s="199"/>
      <c r="L308" s="204"/>
      <c r="M308" s="205"/>
      <c r="N308" s="206"/>
      <c r="O308" s="206"/>
      <c r="P308" s="206"/>
      <c r="Q308" s="206"/>
      <c r="R308" s="206"/>
      <c r="S308" s="206"/>
      <c r="T308" s="207"/>
      <c r="AT308" s="208" t="s">
        <v>159</v>
      </c>
      <c r="AU308" s="208" t="s">
        <v>82</v>
      </c>
      <c r="AV308" s="13" t="s">
        <v>80</v>
      </c>
      <c r="AW308" s="13" t="s">
        <v>34</v>
      </c>
      <c r="AX308" s="13" t="s">
        <v>73</v>
      </c>
      <c r="AY308" s="208" t="s">
        <v>148</v>
      </c>
    </row>
    <row r="309" spans="1:65" s="14" customFormat="1" ht="11.25">
      <c r="B309" s="209"/>
      <c r="C309" s="210"/>
      <c r="D309" s="200" t="s">
        <v>159</v>
      </c>
      <c r="E309" s="211" t="s">
        <v>19</v>
      </c>
      <c r="F309" s="212" t="s">
        <v>461</v>
      </c>
      <c r="G309" s="210"/>
      <c r="H309" s="213">
        <v>6.0000000000000001E-3</v>
      </c>
      <c r="I309" s="214"/>
      <c r="J309" s="210"/>
      <c r="K309" s="210"/>
      <c r="L309" s="215"/>
      <c r="M309" s="216"/>
      <c r="N309" s="217"/>
      <c r="O309" s="217"/>
      <c r="P309" s="217"/>
      <c r="Q309" s="217"/>
      <c r="R309" s="217"/>
      <c r="S309" s="217"/>
      <c r="T309" s="218"/>
      <c r="AT309" s="219" t="s">
        <v>159</v>
      </c>
      <c r="AU309" s="219" t="s">
        <v>82</v>
      </c>
      <c r="AV309" s="14" t="s">
        <v>82</v>
      </c>
      <c r="AW309" s="14" t="s">
        <v>34</v>
      </c>
      <c r="AX309" s="14" t="s">
        <v>73</v>
      </c>
      <c r="AY309" s="219" t="s">
        <v>148</v>
      </c>
    </row>
    <row r="310" spans="1:65" s="15" customFormat="1" ht="11.25">
      <c r="B310" s="220"/>
      <c r="C310" s="221"/>
      <c r="D310" s="200" t="s">
        <v>159</v>
      </c>
      <c r="E310" s="222" t="s">
        <v>19</v>
      </c>
      <c r="F310" s="223" t="s">
        <v>162</v>
      </c>
      <c r="G310" s="221"/>
      <c r="H310" s="224">
        <v>0.70099999999999996</v>
      </c>
      <c r="I310" s="225"/>
      <c r="J310" s="221"/>
      <c r="K310" s="221"/>
      <c r="L310" s="226"/>
      <c r="M310" s="227"/>
      <c r="N310" s="228"/>
      <c r="O310" s="228"/>
      <c r="P310" s="228"/>
      <c r="Q310" s="228"/>
      <c r="R310" s="228"/>
      <c r="S310" s="228"/>
      <c r="T310" s="229"/>
      <c r="AT310" s="230" t="s">
        <v>159</v>
      </c>
      <c r="AU310" s="230" t="s">
        <v>82</v>
      </c>
      <c r="AV310" s="15" t="s">
        <v>155</v>
      </c>
      <c r="AW310" s="15" t="s">
        <v>34</v>
      </c>
      <c r="AX310" s="15" t="s">
        <v>80</v>
      </c>
      <c r="AY310" s="230" t="s">
        <v>148</v>
      </c>
    </row>
    <row r="311" spans="1:65" s="12" customFormat="1" ht="22.9" customHeight="1">
      <c r="B311" s="164"/>
      <c r="C311" s="165"/>
      <c r="D311" s="166" t="s">
        <v>72</v>
      </c>
      <c r="E311" s="178" t="s">
        <v>155</v>
      </c>
      <c r="F311" s="178" t="s">
        <v>462</v>
      </c>
      <c r="G311" s="165"/>
      <c r="H311" s="165"/>
      <c r="I311" s="168"/>
      <c r="J311" s="179">
        <f>BK311</f>
        <v>0</v>
      </c>
      <c r="K311" s="165"/>
      <c r="L311" s="170"/>
      <c r="M311" s="171"/>
      <c r="N311" s="172"/>
      <c r="O311" s="172"/>
      <c r="P311" s="173">
        <f>SUM(P312:P390)</f>
        <v>0</v>
      </c>
      <c r="Q311" s="172"/>
      <c r="R311" s="173">
        <f>SUM(R312:R390)</f>
        <v>54.843128879999995</v>
      </c>
      <c r="S311" s="172"/>
      <c r="T311" s="174">
        <f>SUM(T312:T390)</f>
        <v>0</v>
      </c>
      <c r="AR311" s="175" t="s">
        <v>80</v>
      </c>
      <c r="AT311" s="176" t="s">
        <v>72</v>
      </c>
      <c r="AU311" s="176" t="s">
        <v>80</v>
      </c>
      <c r="AY311" s="175" t="s">
        <v>148</v>
      </c>
      <c r="BK311" s="177">
        <f>SUM(BK312:BK390)</f>
        <v>0</v>
      </c>
    </row>
    <row r="312" spans="1:65" s="2" customFormat="1" ht="16.5" customHeight="1">
      <c r="A312" s="36"/>
      <c r="B312" s="37"/>
      <c r="C312" s="180" t="s">
        <v>463</v>
      </c>
      <c r="D312" s="180" t="s">
        <v>150</v>
      </c>
      <c r="E312" s="181" t="s">
        <v>464</v>
      </c>
      <c r="F312" s="182" t="s">
        <v>465</v>
      </c>
      <c r="G312" s="183" t="s">
        <v>283</v>
      </c>
      <c r="H312" s="184">
        <v>4</v>
      </c>
      <c r="I312" s="185"/>
      <c r="J312" s="186">
        <f>ROUND(I312*H312,2)</f>
        <v>0</v>
      </c>
      <c r="K312" s="182" t="s">
        <v>154</v>
      </c>
      <c r="L312" s="41"/>
      <c r="M312" s="187" t="s">
        <v>19</v>
      </c>
      <c r="N312" s="188" t="s">
        <v>44</v>
      </c>
      <c r="O312" s="66"/>
      <c r="P312" s="189">
        <f>O312*H312</f>
        <v>0</v>
      </c>
      <c r="Q312" s="189">
        <v>0</v>
      </c>
      <c r="R312" s="189">
        <f>Q312*H312</f>
        <v>0</v>
      </c>
      <c r="S312" s="189">
        <v>0</v>
      </c>
      <c r="T312" s="190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91" t="s">
        <v>155</v>
      </c>
      <c r="AT312" s="191" t="s">
        <v>150</v>
      </c>
      <c r="AU312" s="191" t="s">
        <v>82</v>
      </c>
      <c r="AY312" s="19" t="s">
        <v>148</v>
      </c>
      <c r="BE312" s="192">
        <f>IF(N312="základní",J312,0)</f>
        <v>0</v>
      </c>
      <c r="BF312" s="192">
        <f>IF(N312="snížená",J312,0)</f>
        <v>0</v>
      </c>
      <c r="BG312" s="192">
        <f>IF(N312="zákl. přenesená",J312,0)</f>
        <v>0</v>
      </c>
      <c r="BH312" s="192">
        <f>IF(N312="sníž. přenesená",J312,0)</f>
        <v>0</v>
      </c>
      <c r="BI312" s="192">
        <f>IF(N312="nulová",J312,0)</f>
        <v>0</v>
      </c>
      <c r="BJ312" s="19" t="s">
        <v>80</v>
      </c>
      <c r="BK312" s="192">
        <f>ROUND(I312*H312,2)</f>
        <v>0</v>
      </c>
      <c r="BL312" s="19" t="s">
        <v>155</v>
      </c>
      <c r="BM312" s="191" t="s">
        <v>466</v>
      </c>
    </row>
    <row r="313" spans="1:65" s="2" customFormat="1" ht="11.25">
      <c r="A313" s="36"/>
      <c r="B313" s="37"/>
      <c r="C313" s="38"/>
      <c r="D313" s="193" t="s">
        <v>157</v>
      </c>
      <c r="E313" s="38"/>
      <c r="F313" s="194" t="s">
        <v>467</v>
      </c>
      <c r="G313" s="38"/>
      <c r="H313" s="38"/>
      <c r="I313" s="195"/>
      <c r="J313" s="38"/>
      <c r="K313" s="38"/>
      <c r="L313" s="41"/>
      <c r="M313" s="196"/>
      <c r="N313" s="197"/>
      <c r="O313" s="66"/>
      <c r="P313" s="66"/>
      <c r="Q313" s="66"/>
      <c r="R313" s="66"/>
      <c r="S313" s="66"/>
      <c r="T313" s="67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9" t="s">
        <v>157</v>
      </c>
      <c r="AU313" s="19" t="s">
        <v>82</v>
      </c>
    </row>
    <row r="314" spans="1:65" s="13" customFormat="1" ht="11.25">
      <c r="B314" s="198"/>
      <c r="C314" s="199"/>
      <c r="D314" s="200" t="s">
        <v>159</v>
      </c>
      <c r="E314" s="201" t="s">
        <v>19</v>
      </c>
      <c r="F314" s="202" t="s">
        <v>468</v>
      </c>
      <c r="G314" s="199"/>
      <c r="H314" s="201" t="s">
        <v>19</v>
      </c>
      <c r="I314" s="203"/>
      <c r="J314" s="199"/>
      <c r="K314" s="199"/>
      <c r="L314" s="204"/>
      <c r="M314" s="205"/>
      <c r="N314" s="206"/>
      <c r="O314" s="206"/>
      <c r="P314" s="206"/>
      <c r="Q314" s="206"/>
      <c r="R314" s="206"/>
      <c r="S314" s="206"/>
      <c r="T314" s="207"/>
      <c r="AT314" s="208" t="s">
        <v>159</v>
      </c>
      <c r="AU314" s="208" t="s">
        <v>82</v>
      </c>
      <c r="AV314" s="13" t="s">
        <v>80</v>
      </c>
      <c r="AW314" s="13" t="s">
        <v>34</v>
      </c>
      <c r="AX314" s="13" t="s">
        <v>73</v>
      </c>
      <c r="AY314" s="208" t="s">
        <v>148</v>
      </c>
    </row>
    <row r="315" spans="1:65" s="14" customFormat="1" ht="11.25">
      <c r="B315" s="209"/>
      <c r="C315" s="210"/>
      <c r="D315" s="200" t="s">
        <v>159</v>
      </c>
      <c r="E315" s="211" t="s">
        <v>19</v>
      </c>
      <c r="F315" s="212" t="s">
        <v>469</v>
      </c>
      <c r="G315" s="210"/>
      <c r="H315" s="213">
        <v>4</v>
      </c>
      <c r="I315" s="214"/>
      <c r="J315" s="210"/>
      <c r="K315" s="210"/>
      <c r="L315" s="215"/>
      <c r="M315" s="216"/>
      <c r="N315" s="217"/>
      <c r="O315" s="217"/>
      <c r="P315" s="217"/>
      <c r="Q315" s="217"/>
      <c r="R315" s="217"/>
      <c r="S315" s="217"/>
      <c r="T315" s="218"/>
      <c r="AT315" s="219" t="s">
        <v>159</v>
      </c>
      <c r="AU315" s="219" t="s">
        <v>82</v>
      </c>
      <c r="AV315" s="14" t="s">
        <v>82</v>
      </c>
      <c r="AW315" s="14" t="s">
        <v>34</v>
      </c>
      <c r="AX315" s="14" t="s">
        <v>73</v>
      </c>
      <c r="AY315" s="219" t="s">
        <v>148</v>
      </c>
    </row>
    <row r="316" spans="1:65" s="15" customFormat="1" ht="11.25">
      <c r="B316" s="220"/>
      <c r="C316" s="221"/>
      <c r="D316" s="200" t="s">
        <v>159</v>
      </c>
      <c r="E316" s="222" t="s">
        <v>19</v>
      </c>
      <c r="F316" s="223" t="s">
        <v>470</v>
      </c>
      <c r="G316" s="221"/>
      <c r="H316" s="224">
        <v>4</v>
      </c>
      <c r="I316" s="225"/>
      <c r="J316" s="221"/>
      <c r="K316" s="221"/>
      <c r="L316" s="226"/>
      <c r="M316" s="227"/>
      <c r="N316" s="228"/>
      <c r="O316" s="228"/>
      <c r="P316" s="228"/>
      <c r="Q316" s="228"/>
      <c r="R316" s="228"/>
      <c r="S316" s="228"/>
      <c r="T316" s="229"/>
      <c r="AT316" s="230" t="s">
        <v>159</v>
      </c>
      <c r="AU316" s="230" t="s">
        <v>82</v>
      </c>
      <c r="AV316" s="15" t="s">
        <v>155</v>
      </c>
      <c r="AW316" s="15" t="s">
        <v>34</v>
      </c>
      <c r="AX316" s="15" t="s">
        <v>80</v>
      </c>
      <c r="AY316" s="230" t="s">
        <v>148</v>
      </c>
    </row>
    <row r="317" spans="1:65" s="2" customFormat="1" ht="16.5" customHeight="1">
      <c r="A317" s="36"/>
      <c r="B317" s="37"/>
      <c r="C317" s="180" t="s">
        <v>471</v>
      </c>
      <c r="D317" s="180" t="s">
        <v>150</v>
      </c>
      <c r="E317" s="181" t="s">
        <v>472</v>
      </c>
      <c r="F317" s="182" t="s">
        <v>473</v>
      </c>
      <c r="G317" s="183" t="s">
        <v>283</v>
      </c>
      <c r="H317" s="184">
        <v>4</v>
      </c>
      <c r="I317" s="185"/>
      <c r="J317" s="186">
        <f>ROUND(I317*H317,2)</f>
        <v>0</v>
      </c>
      <c r="K317" s="182" t="s">
        <v>154</v>
      </c>
      <c r="L317" s="41"/>
      <c r="M317" s="187" t="s">
        <v>19</v>
      </c>
      <c r="N317" s="188" t="s">
        <v>44</v>
      </c>
      <c r="O317" s="66"/>
      <c r="P317" s="189">
        <f>O317*H317</f>
        <v>0</v>
      </c>
      <c r="Q317" s="189">
        <v>0</v>
      </c>
      <c r="R317" s="189">
        <f>Q317*H317</f>
        <v>0</v>
      </c>
      <c r="S317" s="189">
        <v>0</v>
      </c>
      <c r="T317" s="190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91" t="s">
        <v>155</v>
      </c>
      <c r="AT317" s="191" t="s">
        <v>150</v>
      </c>
      <c r="AU317" s="191" t="s">
        <v>82</v>
      </c>
      <c r="AY317" s="19" t="s">
        <v>148</v>
      </c>
      <c r="BE317" s="192">
        <f>IF(N317="základní",J317,0)</f>
        <v>0</v>
      </c>
      <c r="BF317" s="192">
        <f>IF(N317="snížená",J317,0)</f>
        <v>0</v>
      </c>
      <c r="BG317" s="192">
        <f>IF(N317="zákl. přenesená",J317,0)</f>
        <v>0</v>
      </c>
      <c r="BH317" s="192">
        <f>IF(N317="sníž. přenesená",J317,0)</f>
        <v>0</v>
      </c>
      <c r="BI317" s="192">
        <f>IF(N317="nulová",J317,0)</f>
        <v>0</v>
      </c>
      <c r="BJ317" s="19" t="s">
        <v>80</v>
      </c>
      <c r="BK317" s="192">
        <f>ROUND(I317*H317,2)</f>
        <v>0</v>
      </c>
      <c r="BL317" s="19" t="s">
        <v>155</v>
      </c>
      <c r="BM317" s="191" t="s">
        <v>474</v>
      </c>
    </row>
    <row r="318" spans="1:65" s="2" customFormat="1" ht="11.25">
      <c r="A318" s="36"/>
      <c r="B318" s="37"/>
      <c r="C318" s="38"/>
      <c r="D318" s="193" t="s">
        <v>157</v>
      </c>
      <c r="E318" s="38"/>
      <c r="F318" s="194" t="s">
        <v>475</v>
      </c>
      <c r="G318" s="38"/>
      <c r="H318" s="38"/>
      <c r="I318" s="195"/>
      <c r="J318" s="38"/>
      <c r="K318" s="38"/>
      <c r="L318" s="41"/>
      <c r="M318" s="196"/>
      <c r="N318" s="197"/>
      <c r="O318" s="66"/>
      <c r="P318" s="66"/>
      <c r="Q318" s="66"/>
      <c r="R318" s="66"/>
      <c r="S318" s="66"/>
      <c r="T318" s="67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9" t="s">
        <v>157</v>
      </c>
      <c r="AU318" s="19" t="s">
        <v>82</v>
      </c>
    </row>
    <row r="319" spans="1:65" s="13" customFormat="1" ht="11.25">
      <c r="B319" s="198"/>
      <c r="C319" s="199"/>
      <c r="D319" s="200" t="s">
        <v>159</v>
      </c>
      <c r="E319" s="201" t="s">
        <v>19</v>
      </c>
      <c r="F319" s="202" t="s">
        <v>468</v>
      </c>
      <c r="G319" s="199"/>
      <c r="H319" s="201" t="s">
        <v>19</v>
      </c>
      <c r="I319" s="203"/>
      <c r="J319" s="199"/>
      <c r="K319" s="199"/>
      <c r="L319" s="204"/>
      <c r="M319" s="205"/>
      <c r="N319" s="206"/>
      <c r="O319" s="206"/>
      <c r="P319" s="206"/>
      <c r="Q319" s="206"/>
      <c r="R319" s="206"/>
      <c r="S319" s="206"/>
      <c r="T319" s="207"/>
      <c r="AT319" s="208" t="s">
        <v>159</v>
      </c>
      <c r="AU319" s="208" t="s">
        <v>82</v>
      </c>
      <c r="AV319" s="13" t="s">
        <v>80</v>
      </c>
      <c r="AW319" s="13" t="s">
        <v>34</v>
      </c>
      <c r="AX319" s="13" t="s">
        <v>73</v>
      </c>
      <c r="AY319" s="208" t="s">
        <v>148</v>
      </c>
    </row>
    <row r="320" spans="1:65" s="14" customFormat="1" ht="11.25">
      <c r="B320" s="209"/>
      <c r="C320" s="210"/>
      <c r="D320" s="200" t="s">
        <v>159</v>
      </c>
      <c r="E320" s="211" t="s">
        <v>19</v>
      </c>
      <c r="F320" s="212" t="s">
        <v>476</v>
      </c>
      <c r="G320" s="210"/>
      <c r="H320" s="213">
        <v>4</v>
      </c>
      <c r="I320" s="214"/>
      <c r="J320" s="210"/>
      <c r="K320" s="210"/>
      <c r="L320" s="215"/>
      <c r="M320" s="216"/>
      <c r="N320" s="217"/>
      <c r="O320" s="217"/>
      <c r="P320" s="217"/>
      <c r="Q320" s="217"/>
      <c r="R320" s="217"/>
      <c r="S320" s="217"/>
      <c r="T320" s="218"/>
      <c r="AT320" s="219" t="s">
        <v>159</v>
      </c>
      <c r="AU320" s="219" t="s">
        <v>82</v>
      </c>
      <c r="AV320" s="14" t="s">
        <v>82</v>
      </c>
      <c r="AW320" s="14" t="s">
        <v>34</v>
      </c>
      <c r="AX320" s="14" t="s">
        <v>73</v>
      </c>
      <c r="AY320" s="219" t="s">
        <v>148</v>
      </c>
    </row>
    <row r="321" spans="1:65" s="15" customFormat="1" ht="11.25">
      <c r="B321" s="220"/>
      <c r="C321" s="221"/>
      <c r="D321" s="200" t="s">
        <v>159</v>
      </c>
      <c r="E321" s="222" t="s">
        <v>19</v>
      </c>
      <c r="F321" s="223" t="s">
        <v>470</v>
      </c>
      <c r="G321" s="221"/>
      <c r="H321" s="224">
        <v>4</v>
      </c>
      <c r="I321" s="225"/>
      <c r="J321" s="221"/>
      <c r="K321" s="221"/>
      <c r="L321" s="226"/>
      <c r="M321" s="227"/>
      <c r="N321" s="228"/>
      <c r="O321" s="228"/>
      <c r="P321" s="228"/>
      <c r="Q321" s="228"/>
      <c r="R321" s="228"/>
      <c r="S321" s="228"/>
      <c r="T321" s="229"/>
      <c r="AT321" s="230" t="s">
        <v>159</v>
      </c>
      <c r="AU321" s="230" t="s">
        <v>82</v>
      </c>
      <c r="AV321" s="15" t="s">
        <v>155</v>
      </c>
      <c r="AW321" s="15" t="s">
        <v>34</v>
      </c>
      <c r="AX321" s="15" t="s">
        <v>80</v>
      </c>
      <c r="AY321" s="230" t="s">
        <v>148</v>
      </c>
    </row>
    <row r="322" spans="1:65" s="2" customFormat="1" ht="37.9" customHeight="1">
      <c r="A322" s="36"/>
      <c r="B322" s="37"/>
      <c r="C322" s="180" t="s">
        <v>477</v>
      </c>
      <c r="D322" s="180" t="s">
        <v>150</v>
      </c>
      <c r="E322" s="181" t="s">
        <v>478</v>
      </c>
      <c r="F322" s="182" t="s">
        <v>479</v>
      </c>
      <c r="G322" s="183" t="s">
        <v>480</v>
      </c>
      <c r="H322" s="184">
        <v>2643.42</v>
      </c>
      <c r="I322" s="185"/>
      <c r="J322" s="186">
        <f>ROUND(I322*H322,2)</f>
        <v>0</v>
      </c>
      <c r="K322" s="182" t="s">
        <v>154</v>
      </c>
      <c r="L322" s="41"/>
      <c r="M322" s="187" t="s">
        <v>19</v>
      </c>
      <c r="N322" s="188" t="s">
        <v>44</v>
      </c>
      <c r="O322" s="66"/>
      <c r="P322" s="189">
        <f>O322*H322</f>
        <v>0</v>
      </c>
      <c r="Q322" s="189">
        <v>0</v>
      </c>
      <c r="R322" s="189">
        <f>Q322*H322</f>
        <v>0</v>
      </c>
      <c r="S322" s="189">
        <v>0</v>
      </c>
      <c r="T322" s="190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91" t="s">
        <v>155</v>
      </c>
      <c r="AT322" s="191" t="s">
        <v>150</v>
      </c>
      <c r="AU322" s="191" t="s">
        <v>82</v>
      </c>
      <c r="AY322" s="19" t="s">
        <v>148</v>
      </c>
      <c r="BE322" s="192">
        <f>IF(N322="základní",J322,0)</f>
        <v>0</v>
      </c>
      <c r="BF322" s="192">
        <f>IF(N322="snížená",J322,0)</f>
        <v>0</v>
      </c>
      <c r="BG322" s="192">
        <f>IF(N322="zákl. přenesená",J322,0)</f>
        <v>0</v>
      </c>
      <c r="BH322" s="192">
        <f>IF(N322="sníž. přenesená",J322,0)</f>
        <v>0</v>
      </c>
      <c r="BI322" s="192">
        <f>IF(N322="nulová",J322,0)</f>
        <v>0</v>
      </c>
      <c r="BJ322" s="19" t="s">
        <v>80</v>
      </c>
      <c r="BK322" s="192">
        <f>ROUND(I322*H322,2)</f>
        <v>0</v>
      </c>
      <c r="BL322" s="19" t="s">
        <v>155</v>
      </c>
      <c r="BM322" s="191" t="s">
        <v>481</v>
      </c>
    </row>
    <row r="323" spans="1:65" s="2" customFormat="1" ht="11.25">
      <c r="A323" s="36"/>
      <c r="B323" s="37"/>
      <c r="C323" s="38"/>
      <c r="D323" s="193" t="s">
        <v>157</v>
      </c>
      <c r="E323" s="38"/>
      <c r="F323" s="194" t="s">
        <v>482</v>
      </c>
      <c r="G323" s="38"/>
      <c r="H323" s="38"/>
      <c r="I323" s="195"/>
      <c r="J323" s="38"/>
      <c r="K323" s="38"/>
      <c r="L323" s="41"/>
      <c r="M323" s="196"/>
      <c r="N323" s="197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157</v>
      </c>
      <c r="AU323" s="19" t="s">
        <v>82</v>
      </c>
    </row>
    <row r="324" spans="1:65" s="13" customFormat="1" ht="11.25">
      <c r="B324" s="198"/>
      <c r="C324" s="199"/>
      <c r="D324" s="200" t="s">
        <v>159</v>
      </c>
      <c r="E324" s="201" t="s">
        <v>19</v>
      </c>
      <c r="F324" s="202" t="s">
        <v>483</v>
      </c>
      <c r="G324" s="199"/>
      <c r="H324" s="201" t="s">
        <v>19</v>
      </c>
      <c r="I324" s="203"/>
      <c r="J324" s="199"/>
      <c r="K324" s="199"/>
      <c r="L324" s="204"/>
      <c r="M324" s="205"/>
      <c r="N324" s="206"/>
      <c r="O324" s="206"/>
      <c r="P324" s="206"/>
      <c r="Q324" s="206"/>
      <c r="R324" s="206"/>
      <c r="S324" s="206"/>
      <c r="T324" s="207"/>
      <c r="AT324" s="208" t="s">
        <v>159</v>
      </c>
      <c r="AU324" s="208" t="s">
        <v>82</v>
      </c>
      <c r="AV324" s="13" t="s">
        <v>80</v>
      </c>
      <c r="AW324" s="13" t="s">
        <v>34</v>
      </c>
      <c r="AX324" s="13" t="s">
        <v>73</v>
      </c>
      <c r="AY324" s="208" t="s">
        <v>148</v>
      </c>
    </row>
    <row r="325" spans="1:65" s="14" customFormat="1" ht="11.25">
      <c r="B325" s="209"/>
      <c r="C325" s="210"/>
      <c r="D325" s="200" t="s">
        <v>159</v>
      </c>
      <c r="E325" s="211" t="s">
        <v>19</v>
      </c>
      <c r="F325" s="212" t="s">
        <v>484</v>
      </c>
      <c r="G325" s="210"/>
      <c r="H325" s="213">
        <v>2290.86</v>
      </c>
      <c r="I325" s="214"/>
      <c r="J325" s="210"/>
      <c r="K325" s="210"/>
      <c r="L325" s="215"/>
      <c r="M325" s="216"/>
      <c r="N325" s="217"/>
      <c r="O325" s="217"/>
      <c r="P325" s="217"/>
      <c r="Q325" s="217"/>
      <c r="R325" s="217"/>
      <c r="S325" s="217"/>
      <c r="T325" s="218"/>
      <c r="AT325" s="219" t="s">
        <v>159</v>
      </c>
      <c r="AU325" s="219" t="s">
        <v>82</v>
      </c>
      <c r="AV325" s="14" t="s">
        <v>82</v>
      </c>
      <c r="AW325" s="14" t="s">
        <v>34</v>
      </c>
      <c r="AX325" s="14" t="s">
        <v>73</v>
      </c>
      <c r="AY325" s="219" t="s">
        <v>148</v>
      </c>
    </row>
    <row r="326" spans="1:65" s="14" customFormat="1" ht="11.25">
      <c r="B326" s="209"/>
      <c r="C326" s="210"/>
      <c r="D326" s="200" t="s">
        <v>159</v>
      </c>
      <c r="E326" s="211" t="s">
        <v>19</v>
      </c>
      <c r="F326" s="212" t="s">
        <v>485</v>
      </c>
      <c r="G326" s="210"/>
      <c r="H326" s="213">
        <v>30</v>
      </c>
      <c r="I326" s="214"/>
      <c r="J326" s="210"/>
      <c r="K326" s="210"/>
      <c r="L326" s="215"/>
      <c r="M326" s="216"/>
      <c r="N326" s="217"/>
      <c r="O326" s="217"/>
      <c r="P326" s="217"/>
      <c r="Q326" s="217"/>
      <c r="R326" s="217"/>
      <c r="S326" s="217"/>
      <c r="T326" s="218"/>
      <c r="AT326" s="219" t="s">
        <v>159</v>
      </c>
      <c r="AU326" s="219" t="s">
        <v>82</v>
      </c>
      <c r="AV326" s="14" t="s">
        <v>82</v>
      </c>
      <c r="AW326" s="14" t="s">
        <v>34</v>
      </c>
      <c r="AX326" s="14" t="s">
        <v>73</v>
      </c>
      <c r="AY326" s="219" t="s">
        <v>148</v>
      </c>
    </row>
    <row r="327" spans="1:65" s="16" customFormat="1" ht="11.25">
      <c r="B327" s="242"/>
      <c r="C327" s="243"/>
      <c r="D327" s="200" t="s">
        <v>159</v>
      </c>
      <c r="E327" s="244" t="s">
        <v>19</v>
      </c>
      <c r="F327" s="245" t="s">
        <v>486</v>
      </c>
      <c r="G327" s="243"/>
      <c r="H327" s="246">
        <v>2320.86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AT327" s="252" t="s">
        <v>159</v>
      </c>
      <c r="AU327" s="252" t="s">
        <v>82</v>
      </c>
      <c r="AV327" s="16" t="s">
        <v>169</v>
      </c>
      <c r="AW327" s="16" t="s">
        <v>34</v>
      </c>
      <c r="AX327" s="16" t="s">
        <v>73</v>
      </c>
      <c r="AY327" s="252" t="s">
        <v>148</v>
      </c>
    </row>
    <row r="328" spans="1:65" s="13" customFormat="1" ht="11.25">
      <c r="B328" s="198"/>
      <c r="C328" s="199"/>
      <c r="D328" s="200" t="s">
        <v>159</v>
      </c>
      <c r="E328" s="201" t="s">
        <v>19</v>
      </c>
      <c r="F328" s="202" t="s">
        <v>487</v>
      </c>
      <c r="G328" s="199"/>
      <c r="H328" s="201" t="s">
        <v>19</v>
      </c>
      <c r="I328" s="203"/>
      <c r="J328" s="199"/>
      <c r="K328" s="199"/>
      <c r="L328" s="204"/>
      <c r="M328" s="205"/>
      <c r="N328" s="206"/>
      <c r="O328" s="206"/>
      <c r="P328" s="206"/>
      <c r="Q328" s="206"/>
      <c r="R328" s="206"/>
      <c r="S328" s="206"/>
      <c r="T328" s="207"/>
      <c r="AT328" s="208" t="s">
        <v>159</v>
      </c>
      <c r="AU328" s="208" t="s">
        <v>82</v>
      </c>
      <c r="AV328" s="13" t="s">
        <v>80</v>
      </c>
      <c r="AW328" s="13" t="s">
        <v>34</v>
      </c>
      <c r="AX328" s="13" t="s">
        <v>73</v>
      </c>
      <c r="AY328" s="208" t="s">
        <v>148</v>
      </c>
    </row>
    <row r="329" spans="1:65" s="14" customFormat="1" ht="11.25">
      <c r="B329" s="209"/>
      <c r="C329" s="210"/>
      <c r="D329" s="200" t="s">
        <v>159</v>
      </c>
      <c r="E329" s="211" t="s">
        <v>19</v>
      </c>
      <c r="F329" s="212" t="s">
        <v>488</v>
      </c>
      <c r="G329" s="210"/>
      <c r="H329" s="213">
        <v>18.96</v>
      </c>
      <c r="I329" s="214"/>
      <c r="J329" s="210"/>
      <c r="K329" s="210"/>
      <c r="L329" s="215"/>
      <c r="M329" s="216"/>
      <c r="N329" s="217"/>
      <c r="O329" s="217"/>
      <c r="P329" s="217"/>
      <c r="Q329" s="217"/>
      <c r="R329" s="217"/>
      <c r="S329" s="217"/>
      <c r="T329" s="218"/>
      <c r="AT329" s="219" t="s">
        <v>159</v>
      </c>
      <c r="AU329" s="219" t="s">
        <v>82</v>
      </c>
      <c r="AV329" s="14" t="s">
        <v>82</v>
      </c>
      <c r="AW329" s="14" t="s">
        <v>34</v>
      </c>
      <c r="AX329" s="14" t="s">
        <v>73</v>
      </c>
      <c r="AY329" s="219" t="s">
        <v>148</v>
      </c>
    </row>
    <row r="330" spans="1:65" s="13" customFormat="1" ht="11.25">
      <c r="B330" s="198"/>
      <c r="C330" s="199"/>
      <c r="D330" s="200" t="s">
        <v>159</v>
      </c>
      <c r="E330" s="201" t="s">
        <v>19</v>
      </c>
      <c r="F330" s="202" t="s">
        <v>489</v>
      </c>
      <c r="G330" s="199"/>
      <c r="H330" s="201" t="s">
        <v>19</v>
      </c>
      <c r="I330" s="203"/>
      <c r="J330" s="199"/>
      <c r="K330" s="199"/>
      <c r="L330" s="204"/>
      <c r="M330" s="205"/>
      <c r="N330" s="206"/>
      <c r="O330" s="206"/>
      <c r="P330" s="206"/>
      <c r="Q330" s="206"/>
      <c r="R330" s="206"/>
      <c r="S330" s="206"/>
      <c r="T330" s="207"/>
      <c r="AT330" s="208" t="s">
        <v>159</v>
      </c>
      <c r="AU330" s="208" t="s">
        <v>82</v>
      </c>
      <c r="AV330" s="13" t="s">
        <v>80</v>
      </c>
      <c r="AW330" s="13" t="s">
        <v>34</v>
      </c>
      <c r="AX330" s="13" t="s">
        <v>73</v>
      </c>
      <c r="AY330" s="208" t="s">
        <v>148</v>
      </c>
    </row>
    <row r="331" spans="1:65" s="14" customFormat="1" ht="11.25">
      <c r="B331" s="209"/>
      <c r="C331" s="210"/>
      <c r="D331" s="200" t="s">
        <v>159</v>
      </c>
      <c r="E331" s="211" t="s">
        <v>19</v>
      </c>
      <c r="F331" s="212" t="s">
        <v>490</v>
      </c>
      <c r="G331" s="210"/>
      <c r="H331" s="213">
        <v>303.60000000000002</v>
      </c>
      <c r="I331" s="214"/>
      <c r="J331" s="210"/>
      <c r="K331" s="210"/>
      <c r="L331" s="215"/>
      <c r="M331" s="216"/>
      <c r="N331" s="217"/>
      <c r="O331" s="217"/>
      <c r="P331" s="217"/>
      <c r="Q331" s="217"/>
      <c r="R331" s="217"/>
      <c r="S331" s="217"/>
      <c r="T331" s="218"/>
      <c r="AT331" s="219" t="s">
        <v>159</v>
      </c>
      <c r="AU331" s="219" t="s">
        <v>82</v>
      </c>
      <c r="AV331" s="14" t="s">
        <v>82</v>
      </c>
      <c r="AW331" s="14" t="s">
        <v>34</v>
      </c>
      <c r="AX331" s="14" t="s">
        <v>73</v>
      </c>
      <c r="AY331" s="219" t="s">
        <v>148</v>
      </c>
    </row>
    <row r="332" spans="1:65" s="15" customFormat="1" ht="11.25">
      <c r="B332" s="220"/>
      <c r="C332" s="221"/>
      <c r="D332" s="200" t="s">
        <v>159</v>
      </c>
      <c r="E332" s="222" t="s">
        <v>19</v>
      </c>
      <c r="F332" s="223" t="s">
        <v>162</v>
      </c>
      <c r="G332" s="221"/>
      <c r="H332" s="224">
        <v>2643.42</v>
      </c>
      <c r="I332" s="225"/>
      <c r="J332" s="221"/>
      <c r="K332" s="221"/>
      <c r="L332" s="226"/>
      <c r="M332" s="227"/>
      <c r="N332" s="228"/>
      <c r="O332" s="228"/>
      <c r="P332" s="228"/>
      <c r="Q332" s="228"/>
      <c r="R332" s="228"/>
      <c r="S332" s="228"/>
      <c r="T332" s="229"/>
      <c r="AT332" s="230" t="s">
        <v>159</v>
      </c>
      <c r="AU332" s="230" t="s">
        <v>82</v>
      </c>
      <c r="AV332" s="15" t="s">
        <v>155</v>
      </c>
      <c r="AW332" s="15" t="s">
        <v>34</v>
      </c>
      <c r="AX332" s="15" t="s">
        <v>80</v>
      </c>
      <c r="AY332" s="230" t="s">
        <v>148</v>
      </c>
    </row>
    <row r="333" spans="1:65" s="2" customFormat="1" ht="37.9" customHeight="1">
      <c r="A333" s="36"/>
      <c r="B333" s="37"/>
      <c r="C333" s="180" t="s">
        <v>491</v>
      </c>
      <c r="D333" s="180" t="s">
        <v>150</v>
      </c>
      <c r="E333" s="181" t="s">
        <v>492</v>
      </c>
      <c r="F333" s="182" t="s">
        <v>493</v>
      </c>
      <c r="G333" s="183" t="s">
        <v>480</v>
      </c>
      <c r="H333" s="184">
        <v>2643.42</v>
      </c>
      <c r="I333" s="185"/>
      <c r="J333" s="186">
        <f>ROUND(I333*H333,2)</f>
        <v>0</v>
      </c>
      <c r="K333" s="182" t="s">
        <v>154</v>
      </c>
      <c r="L333" s="41"/>
      <c r="M333" s="187" t="s">
        <v>19</v>
      </c>
      <c r="N333" s="188" t="s">
        <v>44</v>
      </c>
      <c r="O333" s="66"/>
      <c r="P333" s="189">
        <f>O333*H333</f>
        <v>0</v>
      </c>
      <c r="Q333" s="189">
        <v>0</v>
      </c>
      <c r="R333" s="189">
        <f>Q333*H333</f>
        <v>0</v>
      </c>
      <c r="S333" s="189">
        <v>0</v>
      </c>
      <c r="T333" s="190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91" t="s">
        <v>155</v>
      </c>
      <c r="AT333" s="191" t="s">
        <v>150</v>
      </c>
      <c r="AU333" s="191" t="s">
        <v>82</v>
      </c>
      <c r="AY333" s="19" t="s">
        <v>148</v>
      </c>
      <c r="BE333" s="192">
        <f>IF(N333="základní",J333,0)</f>
        <v>0</v>
      </c>
      <c r="BF333" s="192">
        <f>IF(N333="snížená",J333,0)</f>
        <v>0</v>
      </c>
      <c r="BG333" s="192">
        <f>IF(N333="zákl. přenesená",J333,0)</f>
        <v>0</v>
      </c>
      <c r="BH333" s="192">
        <f>IF(N333="sníž. přenesená",J333,0)</f>
        <v>0</v>
      </c>
      <c r="BI333" s="192">
        <f>IF(N333="nulová",J333,0)</f>
        <v>0</v>
      </c>
      <c r="BJ333" s="19" t="s">
        <v>80</v>
      </c>
      <c r="BK333" s="192">
        <f>ROUND(I333*H333,2)</f>
        <v>0</v>
      </c>
      <c r="BL333" s="19" t="s">
        <v>155</v>
      </c>
      <c r="BM333" s="191" t="s">
        <v>494</v>
      </c>
    </row>
    <row r="334" spans="1:65" s="2" customFormat="1" ht="11.25">
      <c r="A334" s="36"/>
      <c r="B334" s="37"/>
      <c r="C334" s="38"/>
      <c r="D334" s="193" t="s">
        <v>157</v>
      </c>
      <c r="E334" s="38"/>
      <c r="F334" s="194" t="s">
        <v>495</v>
      </c>
      <c r="G334" s="38"/>
      <c r="H334" s="38"/>
      <c r="I334" s="195"/>
      <c r="J334" s="38"/>
      <c r="K334" s="38"/>
      <c r="L334" s="41"/>
      <c r="M334" s="196"/>
      <c r="N334" s="197"/>
      <c r="O334" s="66"/>
      <c r="P334" s="66"/>
      <c r="Q334" s="66"/>
      <c r="R334" s="66"/>
      <c r="S334" s="66"/>
      <c r="T334" s="67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9" t="s">
        <v>157</v>
      </c>
      <c r="AU334" s="19" t="s">
        <v>82</v>
      </c>
    </row>
    <row r="335" spans="1:65" s="13" customFormat="1" ht="11.25">
      <c r="B335" s="198"/>
      <c r="C335" s="199"/>
      <c r="D335" s="200" t="s">
        <v>159</v>
      </c>
      <c r="E335" s="201" t="s">
        <v>19</v>
      </c>
      <c r="F335" s="202" t="s">
        <v>483</v>
      </c>
      <c r="G335" s="199"/>
      <c r="H335" s="201" t="s">
        <v>19</v>
      </c>
      <c r="I335" s="203"/>
      <c r="J335" s="199"/>
      <c r="K335" s="199"/>
      <c r="L335" s="204"/>
      <c r="M335" s="205"/>
      <c r="N335" s="206"/>
      <c r="O335" s="206"/>
      <c r="P335" s="206"/>
      <c r="Q335" s="206"/>
      <c r="R335" s="206"/>
      <c r="S335" s="206"/>
      <c r="T335" s="207"/>
      <c r="AT335" s="208" t="s">
        <v>159</v>
      </c>
      <c r="AU335" s="208" t="s">
        <v>82</v>
      </c>
      <c r="AV335" s="13" t="s">
        <v>80</v>
      </c>
      <c r="AW335" s="13" t="s">
        <v>34</v>
      </c>
      <c r="AX335" s="13" t="s">
        <v>73</v>
      </c>
      <c r="AY335" s="208" t="s">
        <v>148</v>
      </c>
    </row>
    <row r="336" spans="1:65" s="14" customFormat="1" ht="11.25">
      <c r="B336" s="209"/>
      <c r="C336" s="210"/>
      <c r="D336" s="200" t="s">
        <v>159</v>
      </c>
      <c r="E336" s="211" t="s">
        <v>19</v>
      </c>
      <c r="F336" s="212" t="s">
        <v>484</v>
      </c>
      <c r="G336" s="210"/>
      <c r="H336" s="213">
        <v>2290.86</v>
      </c>
      <c r="I336" s="214"/>
      <c r="J336" s="210"/>
      <c r="K336" s="210"/>
      <c r="L336" s="215"/>
      <c r="M336" s="216"/>
      <c r="N336" s="217"/>
      <c r="O336" s="217"/>
      <c r="P336" s="217"/>
      <c r="Q336" s="217"/>
      <c r="R336" s="217"/>
      <c r="S336" s="217"/>
      <c r="T336" s="218"/>
      <c r="AT336" s="219" t="s">
        <v>159</v>
      </c>
      <c r="AU336" s="219" t="s">
        <v>82</v>
      </c>
      <c r="AV336" s="14" t="s">
        <v>82</v>
      </c>
      <c r="AW336" s="14" t="s">
        <v>34</v>
      </c>
      <c r="AX336" s="14" t="s">
        <v>73</v>
      </c>
      <c r="AY336" s="219" t="s">
        <v>148</v>
      </c>
    </row>
    <row r="337" spans="1:65" s="14" customFormat="1" ht="11.25">
      <c r="B337" s="209"/>
      <c r="C337" s="210"/>
      <c r="D337" s="200" t="s">
        <v>159</v>
      </c>
      <c r="E337" s="211" t="s">
        <v>19</v>
      </c>
      <c r="F337" s="212" t="s">
        <v>485</v>
      </c>
      <c r="G337" s="210"/>
      <c r="H337" s="213">
        <v>30</v>
      </c>
      <c r="I337" s="214"/>
      <c r="J337" s="210"/>
      <c r="K337" s="210"/>
      <c r="L337" s="215"/>
      <c r="M337" s="216"/>
      <c r="N337" s="217"/>
      <c r="O337" s="217"/>
      <c r="P337" s="217"/>
      <c r="Q337" s="217"/>
      <c r="R337" s="217"/>
      <c r="S337" s="217"/>
      <c r="T337" s="218"/>
      <c r="AT337" s="219" t="s">
        <v>159</v>
      </c>
      <c r="AU337" s="219" t="s">
        <v>82</v>
      </c>
      <c r="AV337" s="14" t="s">
        <v>82</v>
      </c>
      <c r="AW337" s="14" t="s">
        <v>34</v>
      </c>
      <c r="AX337" s="14" t="s">
        <v>73</v>
      </c>
      <c r="AY337" s="219" t="s">
        <v>148</v>
      </c>
    </row>
    <row r="338" spans="1:65" s="16" customFormat="1" ht="11.25">
      <c r="B338" s="242"/>
      <c r="C338" s="243"/>
      <c r="D338" s="200" t="s">
        <v>159</v>
      </c>
      <c r="E338" s="244" t="s">
        <v>19</v>
      </c>
      <c r="F338" s="245" t="s">
        <v>486</v>
      </c>
      <c r="G338" s="243"/>
      <c r="H338" s="246">
        <v>2320.86</v>
      </c>
      <c r="I338" s="247"/>
      <c r="J338" s="243"/>
      <c r="K338" s="243"/>
      <c r="L338" s="248"/>
      <c r="M338" s="249"/>
      <c r="N338" s="250"/>
      <c r="O338" s="250"/>
      <c r="P338" s="250"/>
      <c r="Q338" s="250"/>
      <c r="R338" s="250"/>
      <c r="S338" s="250"/>
      <c r="T338" s="251"/>
      <c r="AT338" s="252" t="s">
        <v>159</v>
      </c>
      <c r="AU338" s="252" t="s">
        <v>82</v>
      </c>
      <c r="AV338" s="16" t="s">
        <v>169</v>
      </c>
      <c r="AW338" s="16" t="s">
        <v>34</v>
      </c>
      <c r="AX338" s="16" t="s">
        <v>73</v>
      </c>
      <c r="AY338" s="252" t="s">
        <v>148</v>
      </c>
    </row>
    <row r="339" spans="1:65" s="13" customFormat="1" ht="11.25">
      <c r="B339" s="198"/>
      <c r="C339" s="199"/>
      <c r="D339" s="200" t="s">
        <v>159</v>
      </c>
      <c r="E339" s="201" t="s">
        <v>19</v>
      </c>
      <c r="F339" s="202" t="s">
        <v>487</v>
      </c>
      <c r="G339" s="199"/>
      <c r="H339" s="201" t="s">
        <v>19</v>
      </c>
      <c r="I339" s="203"/>
      <c r="J339" s="199"/>
      <c r="K339" s="199"/>
      <c r="L339" s="204"/>
      <c r="M339" s="205"/>
      <c r="N339" s="206"/>
      <c r="O339" s="206"/>
      <c r="P339" s="206"/>
      <c r="Q339" s="206"/>
      <c r="R339" s="206"/>
      <c r="S339" s="206"/>
      <c r="T339" s="207"/>
      <c r="AT339" s="208" t="s">
        <v>159</v>
      </c>
      <c r="AU339" s="208" t="s">
        <v>82</v>
      </c>
      <c r="AV339" s="13" t="s">
        <v>80</v>
      </c>
      <c r="AW339" s="13" t="s">
        <v>34</v>
      </c>
      <c r="AX339" s="13" t="s">
        <v>73</v>
      </c>
      <c r="AY339" s="208" t="s">
        <v>148</v>
      </c>
    </row>
    <row r="340" spans="1:65" s="14" customFormat="1" ht="11.25">
      <c r="B340" s="209"/>
      <c r="C340" s="210"/>
      <c r="D340" s="200" t="s">
        <v>159</v>
      </c>
      <c r="E340" s="211" t="s">
        <v>19</v>
      </c>
      <c r="F340" s="212" t="s">
        <v>488</v>
      </c>
      <c r="G340" s="210"/>
      <c r="H340" s="213">
        <v>18.96</v>
      </c>
      <c r="I340" s="214"/>
      <c r="J340" s="210"/>
      <c r="K340" s="210"/>
      <c r="L340" s="215"/>
      <c r="M340" s="216"/>
      <c r="N340" s="217"/>
      <c r="O340" s="217"/>
      <c r="P340" s="217"/>
      <c r="Q340" s="217"/>
      <c r="R340" s="217"/>
      <c r="S340" s="217"/>
      <c r="T340" s="218"/>
      <c r="AT340" s="219" t="s">
        <v>159</v>
      </c>
      <c r="AU340" s="219" t="s">
        <v>82</v>
      </c>
      <c r="AV340" s="14" t="s">
        <v>82</v>
      </c>
      <c r="AW340" s="14" t="s">
        <v>34</v>
      </c>
      <c r="AX340" s="14" t="s">
        <v>73</v>
      </c>
      <c r="AY340" s="219" t="s">
        <v>148</v>
      </c>
    </row>
    <row r="341" spans="1:65" s="13" customFormat="1" ht="11.25">
      <c r="B341" s="198"/>
      <c r="C341" s="199"/>
      <c r="D341" s="200" t="s">
        <v>159</v>
      </c>
      <c r="E341" s="201" t="s">
        <v>19</v>
      </c>
      <c r="F341" s="202" t="s">
        <v>489</v>
      </c>
      <c r="G341" s="199"/>
      <c r="H341" s="201" t="s">
        <v>19</v>
      </c>
      <c r="I341" s="203"/>
      <c r="J341" s="199"/>
      <c r="K341" s="199"/>
      <c r="L341" s="204"/>
      <c r="M341" s="205"/>
      <c r="N341" s="206"/>
      <c r="O341" s="206"/>
      <c r="P341" s="206"/>
      <c r="Q341" s="206"/>
      <c r="R341" s="206"/>
      <c r="S341" s="206"/>
      <c r="T341" s="207"/>
      <c r="AT341" s="208" t="s">
        <v>159</v>
      </c>
      <c r="AU341" s="208" t="s">
        <v>82</v>
      </c>
      <c r="AV341" s="13" t="s">
        <v>80</v>
      </c>
      <c r="AW341" s="13" t="s">
        <v>34</v>
      </c>
      <c r="AX341" s="13" t="s">
        <v>73</v>
      </c>
      <c r="AY341" s="208" t="s">
        <v>148</v>
      </c>
    </row>
    <row r="342" spans="1:65" s="14" customFormat="1" ht="11.25">
      <c r="B342" s="209"/>
      <c r="C342" s="210"/>
      <c r="D342" s="200" t="s">
        <v>159</v>
      </c>
      <c r="E342" s="211" t="s">
        <v>19</v>
      </c>
      <c r="F342" s="212" t="s">
        <v>490</v>
      </c>
      <c r="G342" s="210"/>
      <c r="H342" s="213">
        <v>303.60000000000002</v>
      </c>
      <c r="I342" s="214"/>
      <c r="J342" s="210"/>
      <c r="K342" s="210"/>
      <c r="L342" s="215"/>
      <c r="M342" s="216"/>
      <c r="N342" s="217"/>
      <c r="O342" s="217"/>
      <c r="P342" s="217"/>
      <c r="Q342" s="217"/>
      <c r="R342" s="217"/>
      <c r="S342" s="217"/>
      <c r="T342" s="218"/>
      <c r="AT342" s="219" t="s">
        <v>159</v>
      </c>
      <c r="AU342" s="219" t="s">
        <v>82</v>
      </c>
      <c r="AV342" s="14" t="s">
        <v>82</v>
      </c>
      <c r="AW342" s="14" t="s">
        <v>34</v>
      </c>
      <c r="AX342" s="14" t="s">
        <v>73</v>
      </c>
      <c r="AY342" s="219" t="s">
        <v>148</v>
      </c>
    </row>
    <row r="343" spans="1:65" s="15" customFormat="1" ht="11.25">
      <c r="B343" s="220"/>
      <c r="C343" s="221"/>
      <c r="D343" s="200" t="s">
        <v>159</v>
      </c>
      <c r="E343" s="222" t="s">
        <v>19</v>
      </c>
      <c r="F343" s="223" t="s">
        <v>162</v>
      </c>
      <c r="G343" s="221"/>
      <c r="H343" s="224">
        <v>2643.42</v>
      </c>
      <c r="I343" s="225"/>
      <c r="J343" s="221"/>
      <c r="K343" s="221"/>
      <c r="L343" s="226"/>
      <c r="M343" s="227"/>
      <c r="N343" s="228"/>
      <c r="O343" s="228"/>
      <c r="P343" s="228"/>
      <c r="Q343" s="228"/>
      <c r="R343" s="228"/>
      <c r="S343" s="228"/>
      <c r="T343" s="229"/>
      <c r="AT343" s="230" t="s">
        <v>159</v>
      </c>
      <c r="AU343" s="230" t="s">
        <v>82</v>
      </c>
      <c r="AV343" s="15" t="s">
        <v>155</v>
      </c>
      <c r="AW343" s="15" t="s">
        <v>34</v>
      </c>
      <c r="AX343" s="15" t="s">
        <v>80</v>
      </c>
      <c r="AY343" s="230" t="s">
        <v>148</v>
      </c>
    </row>
    <row r="344" spans="1:65" s="2" customFormat="1" ht="16.5" customHeight="1">
      <c r="A344" s="36"/>
      <c r="B344" s="37"/>
      <c r="C344" s="231" t="s">
        <v>496</v>
      </c>
      <c r="D344" s="231" t="s">
        <v>234</v>
      </c>
      <c r="E344" s="232" t="s">
        <v>497</v>
      </c>
      <c r="F344" s="233" t="s">
        <v>498</v>
      </c>
      <c r="G344" s="234" t="s">
        <v>222</v>
      </c>
      <c r="H344" s="235">
        <v>0.31900000000000001</v>
      </c>
      <c r="I344" s="236"/>
      <c r="J344" s="237">
        <f>ROUND(I344*H344,2)</f>
        <v>0</v>
      </c>
      <c r="K344" s="233" t="s">
        <v>154</v>
      </c>
      <c r="L344" s="238"/>
      <c r="M344" s="239" t="s">
        <v>19</v>
      </c>
      <c r="N344" s="240" t="s">
        <v>44</v>
      </c>
      <c r="O344" s="66"/>
      <c r="P344" s="189">
        <f>O344*H344</f>
        <v>0</v>
      </c>
      <c r="Q344" s="189">
        <v>1</v>
      </c>
      <c r="R344" s="189">
        <f>Q344*H344</f>
        <v>0.31900000000000001</v>
      </c>
      <c r="S344" s="189">
        <v>0</v>
      </c>
      <c r="T344" s="190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91" t="s">
        <v>206</v>
      </c>
      <c r="AT344" s="191" t="s">
        <v>234</v>
      </c>
      <c r="AU344" s="191" t="s">
        <v>82</v>
      </c>
      <c r="AY344" s="19" t="s">
        <v>148</v>
      </c>
      <c r="BE344" s="192">
        <f>IF(N344="základní",J344,0)</f>
        <v>0</v>
      </c>
      <c r="BF344" s="192">
        <f>IF(N344="snížená",J344,0)</f>
        <v>0</v>
      </c>
      <c r="BG344" s="192">
        <f>IF(N344="zákl. přenesená",J344,0)</f>
        <v>0</v>
      </c>
      <c r="BH344" s="192">
        <f>IF(N344="sníž. přenesená",J344,0)</f>
        <v>0</v>
      </c>
      <c r="BI344" s="192">
        <f>IF(N344="nulová",J344,0)</f>
        <v>0</v>
      </c>
      <c r="BJ344" s="19" t="s">
        <v>80</v>
      </c>
      <c r="BK344" s="192">
        <f>ROUND(I344*H344,2)</f>
        <v>0</v>
      </c>
      <c r="BL344" s="19" t="s">
        <v>155</v>
      </c>
      <c r="BM344" s="191" t="s">
        <v>499</v>
      </c>
    </row>
    <row r="345" spans="1:65" s="13" customFormat="1" ht="11.25">
      <c r="B345" s="198"/>
      <c r="C345" s="199"/>
      <c r="D345" s="200" t="s">
        <v>159</v>
      </c>
      <c r="E345" s="201" t="s">
        <v>19</v>
      </c>
      <c r="F345" s="202" t="s">
        <v>489</v>
      </c>
      <c r="G345" s="199"/>
      <c r="H345" s="201" t="s">
        <v>19</v>
      </c>
      <c r="I345" s="203"/>
      <c r="J345" s="199"/>
      <c r="K345" s="199"/>
      <c r="L345" s="204"/>
      <c r="M345" s="205"/>
      <c r="N345" s="206"/>
      <c r="O345" s="206"/>
      <c r="P345" s="206"/>
      <c r="Q345" s="206"/>
      <c r="R345" s="206"/>
      <c r="S345" s="206"/>
      <c r="T345" s="207"/>
      <c r="AT345" s="208" t="s">
        <v>159</v>
      </c>
      <c r="AU345" s="208" t="s">
        <v>82</v>
      </c>
      <c r="AV345" s="13" t="s">
        <v>80</v>
      </c>
      <c r="AW345" s="13" t="s">
        <v>34</v>
      </c>
      <c r="AX345" s="13" t="s">
        <v>73</v>
      </c>
      <c r="AY345" s="208" t="s">
        <v>148</v>
      </c>
    </row>
    <row r="346" spans="1:65" s="14" customFormat="1" ht="11.25">
      <c r="B346" s="209"/>
      <c r="C346" s="210"/>
      <c r="D346" s="200" t="s">
        <v>159</v>
      </c>
      <c r="E346" s="211" t="s">
        <v>19</v>
      </c>
      <c r="F346" s="212" t="s">
        <v>500</v>
      </c>
      <c r="G346" s="210"/>
      <c r="H346" s="213">
        <v>0.31900000000000001</v>
      </c>
      <c r="I346" s="214"/>
      <c r="J346" s="210"/>
      <c r="K346" s="210"/>
      <c r="L346" s="215"/>
      <c r="M346" s="216"/>
      <c r="N346" s="217"/>
      <c r="O346" s="217"/>
      <c r="P346" s="217"/>
      <c r="Q346" s="217"/>
      <c r="R346" s="217"/>
      <c r="S346" s="217"/>
      <c r="T346" s="218"/>
      <c r="AT346" s="219" t="s">
        <v>159</v>
      </c>
      <c r="AU346" s="219" t="s">
        <v>82</v>
      </c>
      <c r="AV346" s="14" t="s">
        <v>82</v>
      </c>
      <c r="AW346" s="14" t="s">
        <v>34</v>
      </c>
      <c r="AX346" s="14" t="s">
        <v>80</v>
      </c>
      <c r="AY346" s="219" t="s">
        <v>148</v>
      </c>
    </row>
    <row r="347" spans="1:65" s="2" customFormat="1" ht="16.5" customHeight="1">
      <c r="A347" s="36"/>
      <c r="B347" s="37"/>
      <c r="C347" s="180" t="s">
        <v>501</v>
      </c>
      <c r="D347" s="180" t="s">
        <v>150</v>
      </c>
      <c r="E347" s="181" t="s">
        <v>502</v>
      </c>
      <c r="F347" s="182" t="s">
        <v>503</v>
      </c>
      <c r="G347" s="183" t="s">
        <v>222</v>
      </c>
      <c r="H347" s="184">
        <v>166</v>
      </c>
      <c r="I347" s="185"/>
      <c r="J347" s="186">
        <f>ROUND(I347*H347,2)</f>
        <v>0</v>
      </c>
      <c r="K347" s="182" t="s">
        <v>154</v>
      </c>
      <c r="L347" s="41"/>
      <c r="M347" s="187" t="s">
        <v>19</v>
      </c>
      <c r="N347" s="188" t="s">
        <v>44</v>
      </c>
      <c r="O347" s="66"/>
      <c r="P347" s="189">
        <f>O347*H347</f>
        <v>0</v>
      </c>
      <c r="Q347" s="189">
        <v>0</v>
      </c>
      <c r="R347" s="189">
        <f>Q347*H347</f>
        <v>0</v>
      </c>
      <c r="S347" s="189">
        <v>0</v>
      </c>
      <c r="T347" s="190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91" t="s">
        <v>155</v>
      </c>
      <c r="AT347" s="191" t="s">
        <v>150</v>
      </c>
      <c r="AU347" s="191" t="s">
        <v>82</v>
      </c>
      <c r="AY347" s="19" t="s">
        <v>148</v>
      </c>
      <c r="BE347" s="192">
        <f>IF(N347="základní",J347,0)</f>
        <v>0</v>
      </c>
      <c r="BF347" s="192">
        <f>IF(N347="snížená",J347,0)</f>
        <v>0</v>
      </c>
      <c r="BG347" s="192">
        <f>IF(N347="zákl. přenesená",J347,0)</f>
        <v>0</v>
      </c>
      <c r="BH347" s="192">
        <f>IF(N347="sníž. přenesená",J347,0)</f>
        <v>0</v>
      </c>
      <c r="BI347" s="192">
        <f>IF(N347="nulová",J347,0)</f>
        <v>0</v>
      </c>
      <c r="BJ347" s="19" t="s">
        <v>80</v>
      </c>
      <c r="BK347" s="192">
        <f>ROUND(I347*H347,2)</f>
        <v>0</v>
      </c>
      <c r="BL347" s="19" t="s">
        <v>155</v>
      </c>
      <c r="BM347" s="191" t="s">
        <v>504</v>
      </c>
    </row>
    <row r="348" spans="1:65" s="2" customFormat="1" ht="11.25">
      <c r="A348" s="36"/>
      <c r="B348" s="37"/>
      <c r="C348" s="38"/>
      <c r="D348" s="193" t="s">
        <v>157</v>
      </c>
      <c r="E348" s="38"/>
      <c r="F348" s="194" t="s">
        <v>505</v>
      </c>
      <c r="G348" s="38"/>
      <c r="H348" s="38"/>
      <c r="I348" s="195"/>
      <c r="J348" s="38"/>
      <c r="K348" s="38"/>
      <c r="L348" s="41"/>
      <c r="M348" s="196"/>
      <c r="N348" s="197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157</v>
      </c>
      <c r="AU348" s="19" t="s">
        <v>82</v>
      </c>
    </row>
    <row r="349" spans="1:65" s="13" customFormat="1" ht="11.25">
      <c r="B349" s="198"/>
      <c r="C349" s="199"/>
      <c r="D349" s="200" t="s">
        <v>159</v>
      </c>
      <c r="E349" s="201" t="s">
        <v>19</v>
      </c>
      <c r="F349" s="202" t="s">
        <v>506</v>
      </c>
      <c r="G349" s="199"/>
      <c r="H349" s="201" t="s">
        <v>19</v>
      </c>
      <c r="I349" s="203"/>
      <c r="J349" s="199"/>
      <c r="K349" s="199"/>
      <c r="L349" s="204"/>
      <c r="M349" s="205"/>
      <c r="N349" s="206"/>
      <c r="O349" s="206"/>
      <c r="P349" s="206"/>
      <c r="Q349" s="206"/>
      <c r="R349" s="206"/>
      <c r="S349" s="206"/>
      <c r="T349" s="207"/>
      <c r="AT349" s="208" t="s">
        <v>159</v>
      </c>
      <c r="AU349" s="208" t="s">
        <v>82</v>
      </c>
      <c r="AV349" s="13" t="s">
        <v>80</v>
      </c>
      <c r="AW349" s="13" t="s">
        <v>34</v>
      </c>
      <c r="AX349" s="13" t="s">
        <v>73</v>
      </c>
      <c r="AY349" s="208" t="s">
        <v>148</v>
      </c>
    </row>
    <row r="350" spans="1:65" s="14" customFormat="1" ht="11.25">
      <c r="B350" s="209"/>
      <c r="C350" s="210"/>
      <c r="D350" s="200" t="s">
        <v>159</v>
      </c>
      <c r="E350" s="211" t="s">
        <v>19</v>
      </c>
      <c r="F350" s="212" t="s">
        <v>507</v>
      </c>
      <c r="G350" s="210"/>
      <c r="H350" s="213">
        <v>166</v>
      </c>
      <c r="I350" s="214"/>
      <c r="J350" s="210"/>
      <c r="K350" s="210"/>
      <c r="L350" s="215"/>
      <c r="M350" s="216"/>
      <c r="N350" s="217"/>
      <c r="O350" s="217"/>
      <c r="P350" s="217"/>
      <c r="Q350" s="217"/>
      <c r="R350" s="217"/>
      <c r="S350" s="217"/>
      <c r="T350" s="218"/>
      <c r="AT350" s="219" t="s">
        <v>159</v>
      </c>
      <c r="AU350" s="219" t="s">
        <v>82</v>
      </c>
      <c r="AV350" s="14" t="s">
        <v>82</v>
      </c>
      <c r="AW350" s="14" t="s">
        <v>34</v>
      </c>
      <c r="AX350" s="14" t="s">
        <v>73</v>
      </c>
      <c r="AY350" s="219" t="s">
        <v>148</v>
      </c>
    </row>
    <row r="351" spans="1:65" s="15" customFormat="1" ht="11.25">
      <c r="B351" s="220"/>
      <c r="C351" s="221"/>
      <c r="D351" s="200" t="s">
        <v>159</v>
      </c>
      <c r="E351" s="222" t="s">
        <v>19</v>
      </c>
      <c r="F351" s="223" t="s">
        <v>162</v>
      </c>
      <c r="G351" s="221"/>
      <c r="H351" s="224">
        <v>166</v>
      </c>
      <c r="I351" s="225"/>
      <c r="J351" s="221"/>
      <c r="K351" s="221"/>
      <c r="L351" s="226"/>
      <c r="M351" s="227"/>
      <c r="N351" s="228"/>
      <c r="O351" s="228"/>
      <c r="P351" s="228"/>
      <c r="Q351" s="228"/>
      <c r="R351" s="228"/>
      <c r="S351" s="228"/>
      <c r="T351" s="229"/>
      <c r="AT351" s="230" t="s">
        <v>159</v>
      </c>
      <c r="AU351" s="230" t="s">
        <v>82</v>
      </c>
      <c r="AV351" s="15" t="s">
        <v>155</v>
      </c>
      <c r="AW351" s="15" t="s">
        <v>34</v>
      </c>
      <c r="AX351" s="15" t="s">
        <v>80</v>
      </c>
      <c r="AY351" s="230" t="s">
        <v>148</v>
      </c>
    </row>
    <row r="352" spans="1:65" s="2" customFormat="1" ht="16.5" customHeight="1">
      <c r="A352" s="36"/>
      <c r="B352" s="37"/>
      <c r="C352" s="180" t="s">
        <v>508</v>
      </c>
      <c r="D352" s="180" t="s">
        <v>150</v>
      </c>
      <c r="E352" s="181" t="s">
        <v>509</v>
      </c>
      <c r="F352" s="182" t="s">
        <v>510</v>
      </c>
      <c r="G352" s="183" t="s">
        <v>153</v>
      </c>
      <c r="H352" s="184">
        <v>32.4</v>
      </c>
      <c r="I352" s="185"/>
      <c r="J352" s="186">
        <f>ROUND(I352*H352,2)</f>
        <v>0</v>
      </c>
      <c r="K352" s="182" t="s">
        <v>154</v>
      </c>
      <c r="L352" s="41"/>
      <c r="M352" s="187" t="s">
        <v>19</v>
      </c>
      <c r="N352" s="188" t="s">
        <v>44</v>
      </c>
      <c r="O352" s="66"/>
      <c r="P352" s="189">
        <f>O352*H352</f>
        <v>0</v>
      </c>
      <c r="Q352" s="189">
        <v>0.34190999999999999</v>
      </c>
      <c r="R352" s="189">
        <f>Q352*H352</f>
        <v>11.077883999999999</v>
      </c>
      <c r="S352" s="189">
        <v>0</v>
      </c>
      <c r="T352" s="190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91" t="s">
        <v>155</v>
      </c>
      <c r="AT352" s="191" t="s">
        <v>150</v>
      </c>
      <c r="AU352" s="191" t="s">
        <v>82</v>
      </c>
      <c r="AY352" s="19" t="s">
        <v>148</v>
      </c>
      <c r="BE352" s="192">
        <f>IF(N352="základní",J352,0)</f>
        <v>0</v>
      </c>
      <c r="BF352" s="192">
        <f>IF(N352="snížená",J352,0)</f>
        <v>0</v>
      </c>
      <c r="BG352" s="192">
        <f>IF(N352="zákl. přenesená",J352,0)</f>
        <v>0</v>
      </c>
      <c r="BH352" s="192">
        <f>IF(N352="sníž. přenesená",J352,0)</f>
        <v>0</v>
      </c>
      <c r="BI352" s="192">
        <f>IF(N352="nulová",J352,0)</f>
        <v>0</v>
      </c>
      <c r="BJ352" s="19" t="s">
        <v>80</v>
      </c>
      <c r="BK352" s="192">
        <f>ROUND(I352*H352,2)</f>
        <v>0</v>
      </c>
      <c r="BL352" s="19" t="s">
        <v>155</v>
      </c>
      <c r="BM352" s="191" t="s">
        <v>511</v>
      </c>
    </row>
    <row r="353" spans="1:65" s="2" customFormat="1" ht="11.25">
      <c r="A353" s="36"/>
      <c r="B353" s="37"/>
      <c r="C353" s="38"/>
      <c r="D353" s="193" t="s">
        <v>157</v>
      </c>
      <c r="E353" s="38"/>
      <c r="F353" s="194" t="s">
        <v>512</v>
      </c>
      <c r="G353" s="38"/>
      <c r="H353" s="38"/>
      <c r="I353" s="195"/>
      <c r="J353" s="38"/>
      <c r="K353" s="38"/>
      <c r="L353" s="41"/>
      <c r="M353" s="196"/>
      <c r="N353" s="197"/>
      <c r="O353" s="66"/>
      <c r="P353" s="66"/>
      <c r="Q353" s="66"/>
      <c r="R353" s="66"/>
      <c r="S353" s="66"/>
      <c r="T353" s="67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9" t="s">
        <v>157</v>
      </c>
      <c r="AU353" s="19" t="s">
        <v>82</v>
      </c>
    </row>
    <row r="354" spans="1:65" s="13" customFormat="1" ht="11.25">
      <c r="B354" s="198"/>
      <c r="C354" s="199"/>
      <c r="D354" s="200" t="s">
        <v>159</v>
      </c>
      <c r="E354" s="201" t="s">
        <v>19</v>
      </c>
      <c r="F354" s="202" t="s">
        <v>513</v>
      </c>
      <c r="G354" s="199"/>
      <c r="H354" s="201" t="s">
        <v>19</v>
      </c>
      <c r="I354" s="203"/>
      <c r="J354" s="199"/>
      <c r="K354" s="199"/>
      <c r="L354" s="204"/>
      <c r="M354" s="205"/>
      <c r="N354" s="206"/>
      <c r="O354" s="206"/>
      <c r="P354" s="206"/>
      <c r="Q354" s="206"/>
      <c r="R354" s="206"/>
      <c r="S354" s="206"/>
      <c r="T354" s="207"/>
      <c r="AT354" s="208" t="s">
        <v>159</v>
      </c>
      <c r="AU354" s="208" t="s">
        <v>82</v>
      </c>
      <c r="AV354" s="13" t="s">
        <v>80</v>
      </c>
      <c r="AW354" s="13" t="s">
        <v>34</v>
      </c>
      <c r="AX354" s="13" t="s">
        <v>73</v>
      </c>
      <c r="AY354" s="208" t="s">
        <v>148</v>
      </c>
    </row>
    <row r="355" spans="1:65" s="14" customFormat="1" ht="11.25">
      <c r="B355" s="209"/>
      <c r="C355" s="210"/>
      <c r="D355" s="200" t="s">
        <v>159</v>
      </c>
      <c r="E355" s="211" t="s">
        <v>19</v>
      </c>
      <c r="F355" s="212" t="s">
        <v>514</v>
      </c>
      <c r="G355" s="210"/>
      <c r="H355" s="213">
        <v>10</v>
      </c>
      <c r="I355" s="214"/>
      <c r="J355" s="210"/>
      <c r="K355" s="210"/>
      <c r="L355" s="215"/>
      <c r="M355" s="216"/>
      <c r="N355" s="217"/>
      <c r="O355" s="217"/>
      <c r="P355" s="217"/>
      <c r="Q355" s="217"/>
      <c r="R355" s="217"/>
      <c r="S355" s="217"/>
      <c r="T355" s="218"/>
      <c r="AT355" s="219" t="s">
        <v>159</v>
      </c>
      <c r="AU355" s="219" t="s">
        <v>82</v>
      </c>
      <c r="AV355" s="14" t="s">
        <v>82</v>
      </c>
      <c r="AW355" s="14" t="s">
        <v>34</v>
      </c>
      <c r="AX355" s="14" t="s">
        <v>73</v>
      </c>
      <c r="AY355" s="219" t="s">
        <v>148</v>
      </c>
    </row>
    <row r="356" spans="1:65" s="13" customFormat="1" ht="11.25">
      <c r="B356" s="198"/>
      <c r="C356" s="199"/>
      <c r="D356" s="200" t="s">
        <v>159</v>
      </c>
      <c r="E356" s="201" t="s">
        <v>19</v>
      </c>
      <c r="F356" s="202" t="s">
        <v>515</v>
      </c>
      <c r="G356" s="199"/>
      <c r="H356" s="201" t="s">
        <v>19</v>
      </c>
      <c r="I356" s="203"/>
      <c r="J356" s="199"/>
      <c r="K356" s="199"/>
      <c r="L356" s="204"/>
      <c r="M356" s="205"/>
      <c r="N356" s="206"/>
      <c r="O356" s="206"/>
      <c r="P356" s="206"/>
      <c r="Q356" s="206"/>
      <c r="R356" s="206"/>
      <c r="S356" s="206"/>
      <c r="T356" s="207"/>
      <c r="AT356" s="208" t="s">
        <v>159</v>
      </c>
      <c r="AU356" s="208" t="s">
        <v>82</v>
      </c>
      <c r="AV356" s="13" t="s">
        <v>80</v>
      </c>
      <c r="AW356" s="13" t="s">
        <v>34</v>
      </c>
      <c r="AX356" s="13" t="s">
        <v>73</v>
      </c>
      <c r="AY356" s="208" t="s">
        <v>148</v>
      </c>
    </row>
    <row r="357" spans="1:65" s="14" customFormat="1" ht="11.25">
      <c r="B357" s="209"/>
      <c r="C357" s="210"/>
      <c r="D357" s="200" t="s">
        <v>159</v>
      </c>
      <c r="E357" s="211" t="s">
        <v>19</v>
      </c>
      <c r="F357" s="212" t="s">
        <v>516</v>
      </c>
      <c r="G357" s="210"/>
      <c r="H357" s="213">
        <v>22.4</v>
      </c>
      <c r="I357" s="214"/>
      <c r="J357" s="210"/>
      <c r="K357" s="210"/>
      <c r="L357" s="215"/>
      <c r="M357" s="216"/>
      <c r="N357" s="217"/>
      <c r="O357" s="217"/>
      <c r="P357" s="217"/>
      <c r="Q357" s="217"/>
      <c r="R357" s="217"/>
      <c r="S357" s="217"/>
      <c r="T357" s="218"/>
      <c r="AT357" s="219" t="s">
        <v>159</v>
      </c>
      <c r="AU357" s="219" t="s">
        <v>82</v>
      </c>
      <c r="AV357" s="14" t="s">
        <v>82</v>
      </c>
      <c r="AW357" s="14" t="s">
        <v>34</v>
      </c>
      <c r="AX357" s="14" t="s">
        <v>73</v>
      </c>
      <c r="AY357" s="219" t="s">
        <v>148</v>
      </c>
    </row>
    <row r="358" spans="1:65" s="15" customFormat="1" ht="11.25">
      <c r="B358" s="220"/>
      <c r="C358" s="221"/>
      <c r="D358" s="200" t="s">
        <v>159</v>
      </c>
      <c r="E358" s="222" t="s">
        <v>19</v>
      </c>
      <c r="F358" s="223" t="s">
        <v>162</v>
      </c>
      <c r="G358" s="221"/>
      <c r="H358" s="224">
        <v>32.4</v>
      </c>
      <c r="I358" s="225"/>
      <c r="J358" s="221"/>
      <c r="K358" s="221"/>
      <c r="L358" s="226"/>
      <c r="M358" s="227"/>
      <c r="N358" s="228"/>
      <c r="O358" s="228"/>
      <c r="P358" s="228"/>
      <c r="Q358" s="228"/>
      <c r="R358" s="228"/>
      <c r="S358" s="228"/>
      <c r="T358" s="229"/>
      <c r="AT358" s="230" t="s">
        <v>159</v>
      </c>
      <c r="AU358" s="230" t="s">
        <v>82</v>
      </c>
      <c r="AV358" s="15" t="s">
        <v>155</v>
      </c>
      <c r="AW358" s="15" t="s">
        <v>34</v>
      </c>
      <c r="AX358" s="15" t="s">
        <v>80</v>
      </c>
      <c r="AY358" s="230" t="s">
        <v>148</v>
      </c>
    </row>
    <row r="359" spans="1:65" s="2" customFormat="1" ht="16.5" customHeight="1">
      <c r="A359" s="36"/>
      <c r="B359" s="37"/>
      <c r="C359" s="180" t="s">
        <v>517</v>
      </c>
      <c r="D359" s="180" t="s">
        <v>150</v>
      </c>
      <c r="E359" s="181" t="s">
        <v>518</v>
      </c>
      <c r="F359" s="182" t="s">
        <v>519</v>
      </c>
      <c r="G359" s="183" t="s">
        <v>153</v>
      </c>
      <c r="H359" s="184">
        <v>6.3440000000000003</v>
      </c>
      <c r="I359" s="185"/>
      <c r="J359" s="186">
        <f>ROUND(I359*H359,2)</f>
        <v>0</v>
      </c>
      <c r="K359" s="182" t="s">
        <v>154</v>
      </c>
      <c r="L359" s="41"/>
      <c r="M359" s="187" t="s">
        <v>19</v>
      </c>
      <c r="N359" s="188" t="s">
        <v>44</v>
      </c>
      <c r="O359" s="66"/>
      <c r="P359" s="189">
        <f>O359*H359</f>
        <v>0</v>
      </c>
      <c r="Q359" s="189">
        <v>1.453E-2</v>
      </c>
      <c r="R359" s="189">
        <f>Q359*H359</f>
        <v>9.2178320000000008E-2</v>
      </c>
      <c r="S359" s="189">
        <v>0</v>
      </c>
      <c r="T359" s="190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91" t="s">
        <v>155</v>
      </c>
      <c r="AT359" s="191" t="s">
        <v>150</v>
      </c>
      <c r="AU359" s="191" t="s">
        <v>82</v>
      </c>
      <c r="AY359" s="19" t="s">
        <v>148</v>
      </c>
      <c r="BE359" s="192">
        <f>IF(N359="základní",J359,0)</f>
        <v>0</v>
      </c>
      <c r="BF359" s="192">
        <f>IF(N359="snížená",J359,0)</f>
        <v>0</v>
      </c>
      <c r="BG359" s="192">
        <f>IF(N359="zákl. přenesená",J359,0)</f>
        <v>0</v>
      </c>
      <c r="BH359" s="192">
        <f>IF(N359="sníž. přenesená",J359,0)</f>
        <v>0</v>
      </c>
      <c r="BI359" s="192">
        <f>IF(N359="nulová",J359,0)</f>
        <v>0</v>
      </c>
      <c r="BJ359" s="19" t="s">
        <v>80</v>
      </c>
      <c r="BK359" s="192">
        <f>ROUND(I359*H359,2)</f>
        <v>0</v>
      </c>
      <c r="BL359" s="19" t="s">
        <v>155</v>
      </c>
      <c r="BM359" s="191" t="s">
        <v>520</v>
      </c>
    </row>
    <row r="360" spans="1:65" s="2" customFormat="1" ht="11.25">
      <c r="A360" s="36"/>
      <c r="B360" s="37"/>
      <c r="C360" s="38"/>
      <c r="D360" s="193" t="s">
        <v>157</v>
      </c>
      <c r="E360" s="38"/>
      <c r="F360" s="194" t="s">
        <v>521</v>
      </c>
      <c r="G360" s="38"/>
      <c r="H360" s="38"/>
      <c r="I360" s="195"/>
      <c r="J360" s="38"/>
      <c r="K360" s="38"/>
      <c r="L360" s="41"/>
      <c r="M360" s="196"/>
      <c r="N360" s="197"/>
      <c r="O360" s="66"/>
      <c r="P360" s="66"/>
      <c r="Q360" s="66"/>
      <c r="R360" s="66"/>
      <c r="S360" s="66"/>
      <c r="T360" s="67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9" t="s">
        <v>157</v>
      </c>
      <c r="AU360" s="19" t="s">
        <v>82</v>
      </c>
    </row>
    <row r="361" spans="1:65" s="14" customFormat="1" ht="11.25">
      <c r="B361" s="209"/>
      <c r="C361" s="210"/>
      <c r="D361" s="200" t="s">
        <v>159</v>
      </c>
      <c r="E361" s="211" t="s">
        <v>19</v>
      </c>
      <c r="F361" s="212" t="s">
        <v>522</v>
      </c>
      <c r="G361" s="210"/>
      <c r="H361" s="213">
        <v>3.76</v>
      </c>
      <c r="I361" s="214"/>
      <c r="J361" s="210"/>
      <c r="K361" s="210"/>
      <c r="L361" s="215"/>
      <c r="M361" s="216"/>
      <c r="N361" s="217"/>
      <c r="O361" s="217"/>
      <c r="P361" s="217"/>
      <c r="Q361" s="217"/>
      <c r="R361" s="217"/>
      <c r="S361" s="217"/>
      <c r="T361" s="218"/>
      <c r="AT361" s="219" t="s">
        <v>159</v>
      </c>
      <c r="AU361" s="219" t="s">
        <v>82</v>
      </c>
      <c r="AV361" s="14" t="s">
        <v>82</v>
      </c>
      <c r="AW361" s="14" t="s">
        <v>34</v>
      </c>
      <c r="AX361" s="14" t="s">
        <v>73</v>
      </c>
      <c r="AY361" s="219" t="s">
        <v>148</v>
      </c>
    </row>
    <row r="362" spans="1:65" s="14" customFormat="1" ht="11.25">
      <c r="B362" s="209"/>
      <c r="C362" s="210"/>
      <c r="D362" s="200" t="s">
        <v>159</v>
      </c>
      <c r="E362" s="211" t="s">
        <v>19</v>
      </c>
      <c r="F362" s="212" t="s">
        <v>523</v>
      </c>
      <c r="G362" s="210"/>
      <c r="H362" s="213">
        <v>0.38400000000000001</v>
      </c>
      <c r="I362" s="214"/>
      <c r="J362" s="210"/>
      <c r="K362" s="210"/>
      <c r="L362" s="215"/>
      <c r="M362" s="216"/>
      <c r="N362" s="217"/>
      <c r="O362" s="217"/>
      <c r="P362" s="217"/>
      <c r="Q362" s="217"/>
      <c r="R362" s="217"/>
      <c r="S362" s="217"/>
      <c r="T362" s="218"/>
      <c r="AT362" s="219" t="s">
        <v>159</v>
      </c>
      <c r="AU362" s="219" t="s">
        <v>82</v>
      </c>
      <c r="AV362" s="14" t="s">
        <v>82</v>
      </c>
      <c r="AW362" s="14" t="s">
        <v>34</v>
      </c>
      <c r="AX362" s="14" t="s">
        <v>73</v>
      </c>
      <c r="AY362" s="219" t="s">
        <v>148</v>
      </c>
    </row>
    <row r="363" spans="1:65" s="14" customFormat="1" ht="11.25">
      <c r="B363" s="209"/>
      <c r="C363" s="210"/>
      <c r="D363" s="200" t="s">
        <v>159</v>
      </c>
      <c r="E363" s="211" t="s">
        <v>19</v>
      </c>
      <c r="F363" s="212" t="s">
        <v>524</v>
      </c>
      <c r="G363" s="210"/>
      <c r="H363" s="213">
        <v>1.2</v>
      </c>
      <c r="I363" s="214"/>
      <c r="J363" s="210"/>
      <c r="K363" s="210"/>
      <c r="L363" s="215"/>
      <c r="M363" s="216"/>
      <c r="N363" s="217"/>
      <c r="O363" s="217"/>
      <c r="P363" s="217"/>
      <c r="Q363" s="217"/>
      <c r="R363" s="217"/>
      <c r="S363" s="217"/>
      <c r="T363" s="218"/>
      <c r="AT363" s="219" t="s">
        <v>159</v>
      </c>
      <c r="AU363" s="219" t="s">
        <v>82</v>
      </c>
      <c r="AV363" s="14" t="s">
        <v>82</v>
      </c>
      <c r="AW363" s="14" t="s">
        <v>34</v>
      </c>
      <c r="AX363" s="14" t="s">
        <v>73</v>
      </c>
      <c r="AY363" s="219" t="s">
        <v>148</v>
      </c>
    </row>
    <row r="364" spans="1:65" s="14" customFormat="1" ht="11.25">
      <c r="B364" s="209"/>
      <c r="C364" s="210"/>
      <c r="D364" s="200" t="s">
        <v>159</v>
      </c>
      <c r="E364" s="211" t="s">
        <v>19</v>
      </c>
      <c r="F364" s="212" t="s">
        <v>525</v>
      </c>
      <c r="G364" s="210"/>
      <c r="H364" s="213">
        <v>0.72</v>
      </c>
      <c r="I364" s="214"/>
      <c r="J364" s="210"/>
      <c r="K364" s="210"/>
      <c r="L364" s="215"/>
      <c r="M364" s="216"/>
      <c r="N364" s="217"/>
      <c r="O364" s="217"/>
      <c r="P364" s="217"/>
      <c r="Q364" s="217"/>
      <c r="R364" s="217"/>
      <c r="S364" s="217"/>
      <c r="T364" s="218"/>
      <c r="AT364" s="219" t="s">
        <v>159</v>
      </c>
      <c r="AU364" s="219" t="s">
        <v>82</v>
      </c>
      <c r="AV364" s="14" t="s">
        <v>82</v>
      </c>
      <c r="AW364" s="14" t="s">
        <v>34</v>
      </c>
      <c r="AX364" s="14" t="s">
        <v>73</v>
      </c>
      <c r="AY364" s="219" t="s">
        <v>148</v>
      </c>
    </row>
    <row r="365" spans="1:65" s="14" customFormat="1" ht="11.25">
      <c r="B365" s="209"/>
      <c r="C365" s="210"/>
      <c r="D365" s="200" t="s">
        <v>159</v>
      </c>
      <c r="E365" s="211" t="s">
        <v>19</v>
      </c>
      <c r="F365" s="212" t="s">
        <v>526</v>
      </c>
      <c r="G365" s="210"/>
      <c r="H365" s="213">
        <v>0.28000000000000003</v>
      </c>
      <c r="I365" s="214"/>
      <c r="J365" s="210"/>
      <c r="K365" s="210"/>
      <c r="L365" s="215"/>
      <c r="M365" s="216"/>
      <c r="N365" s="217"/>
      <c r="O365" s="217"/>
      <c r="P365" s="217"/>
      <c r="Q365" s="217"/>
      <c r="R365" s="217"/>
      <c r="S365" s="217"/>
      <c r="T365" s="218"/>
      <c r="AT365" s="219" t="s">
        <v>159</v>
      </c>
      <c r="AU365" s="219" t="s">
        <v>82</v>
      </c>
      <c r="AV365" s="14" t="s">
        <v>82</v>
      </c>
      <c r="AW365" s="14" t="s">
        <v>34</v>
      </c>
      <c r="AX365" s="14" t="s">
        <v>73</v>
      </c>
      <c r="AY365" s="219" t="s">
        <v>148</v>
      </c>
    </row>
    <row r="366" spans="1:65" s="15" customFormat="1" ht="11.25">
      <c r="B366" s="220"/>
      <c r="C366" s="221"/>
      <c r="D366" s="200" t="s">
        <v>159</v>
      </c>
      <c r="E366" s="222" t="s">
        <v>19</v>
      </c>
      <c r="F366" s="223" t="s">
        <v>162</v>
      </c>
      <c r="G366" s="221"/>
      <c r="H366" s="224">
        <v>6.3440000000000003</v>
      </c>
      <c r="I366" s="225"/>
      <c r="J366" s="221"/>
      <c r="K366" s="221"/>
      <c r="L366" s="226"/>
      <c r="M366" s="227"/>
      <c r="N366" s="228"/>
      <c r="O366" s="228"/>
      <c r="P366" s="228"/>
      <c r="Q366" s="228"/>
      <c r="R366" s="228"/>
      <c r="S366" s="228"/>
      <c r="T366" s="229"/>
      <c r="AT366" s="230" t="s">
        <v>159</v>
      </c>
      <c r="AU366" s="230" t="s">
        <v>82</v>
      </c>
      <c r="AV366" s="15" t="s">
        <v>155</v>
      </c>
      <c r="AW366" s="15" t="s">
        <v>34</v>
      </c>
      <c r="AX366" s="15" t="s">
        <v>80</v>
      </c>
      <c r="AY366" s="230" t="s">
        <v>148</v>
      </c>
    </row>
    <row r="367" spans="1:65" s="2" customFormat="1" ht="21.75" customHeight="1">
      <c r="A367" s="36"/>
      <c r="B367" s="37"/>
      <c r="C367" s="180" t="s">
        <v>527</v>
      </c>
      <c r="D367" s="180" t="s">
        <v>150</v>
      </c>
      <c r="E367" s="181" t="s">
        <v>528</v>
      </c>
      <c r="F367" s="182" t="s">
        <v>529</v>
      </c>
      <c r="G367" s="183" t="s">
        <v>153</v>
      </c>
      <c r="H367" s="184">
        <v>11.904</v>
      </c>
      <c r="I367" s="185"/>
      <c r="J367" s="186">
        <f>ROUND(I367*H367,2)</f>
        <v>0</v>
      </c>
      <c r="K367" s="182" t="s">
        <v>154</v>
      </c>
      <c r="L367" s="41"/>
      <c r="M367" s="187" t="s">
        <v>19</v>
      </c>
      <c r="N367" s="188" t="s">
        <v>44</v>
      </c>
      <c r="O367" s="66"/>
      <c r="P367" s="189">
        <f>O367*H367</f>
        <v>0</v>
      </c>
      <c r="Q367" s="189">
        <v>1.5140000000000001E-2</v>
      </c>
      <c r="R367" s="189">
        <f>Q367*H367</f>
        <v>0.18022656000000001</v>
      </c>
      <c r="S367" s="189">
        <v>0</v>
      </c>
      <c r="T367" s="190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91" t="s">
        <v>155</v>
      </c>
      <c r="AT367" s="191" t="s">
        <v>150</v>
      </c>
      <c r="AU367" s="191" t="s">
        <v>82</v>
      </c>
      <c r="AY367" s="19" t="s">
        <v>148</v>
      </c>
      <c r="BE367" s="192">
        <f>IF(N367="základní",J367,0)</f>
        <v>0</v>
      </c>
      <c r="BF367" s="192">
        <f>IF(N367="snížená",J367,0)</f>
        <v>0</v>
      </c>
      <c r="BG367" s="192">
        <f>IF(N367="zákl. přenesená",J367,0)</f>
        <v>0</v>
      </c>
      <c r="BH367" s="192">
        <f>IF(N367="sníž. přenesená",J367,0)</f>
        <v>0</v>
      </c>
      <c r="BI367" s="192">
        <f>IF(N367="nulová",J367,0)</f>
        <v>0</v>
      </c>
      <c r="BJ367" s="19" t="s">
        <v>80</v>
      </c>
      <c r="BK367" s="192">
        <f>ROUND(I367*H367,2)</f>
        <v>0</v>
      </c>
      <c r="BL367" s="19" t="s">
        <v>155</v>
      </c>
      <c r="BM367" s="191" t="s">
        <v>530</v>
      </c>
    </row>
    <row r="368" spans="1:65" s="2" customFormat="1" ht="11.25">
      <c r="A368" s="36"/>
      <c r="B368" s="37"/>
      <c r="C368" s="38"/>
      <c r="D368" s="193" t="s">
        <v>157</v>
      </c>
      <c r="E368" s="38"/>
      <c r="F368" s="194" t="s">
        <v>531</v>
      </c>
      <c r="G368" s="38"/>
      <c r="H368" s="38"/>
      <c r="I368" s="195"/>
      <c r="J368" s="38"/>
      <c r="K368" s="38"/>
      <c r="L368" s="41"/>
      <c r="M368" s="196"/>
      <c r="N368" s="197"/>
      <c r="O368" s="66"/>
      <c r="P368" s="66"/>
      <c r="Q368" s="66"/>
      <c r="R368" s="66"/>
      <c r="S368" s="66"/>
      <c r="T368" s="67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T368" s="19" t="s">
        <v>157</v>
      </c>
      <c r="AU368" s="19" t="s">
        <v>82</v>
      </c>
    </row>
    <row r="369" spans="1:65" s="14" customFormat="1" ht="11.25">
      <c r="B369" s="209"/>
      <c r="C369" s="210"/>
      <c r="D369" s="200" t="s">
        <v>159</v>
      </c>
      <c r="E369" s="211" t="s">
        <v>19</v>
      </c>
      <c r="F369" s="212" t="s">
        <v>522</v>
      </c>
      <c r="G369" s="210"/>
      <c r="H369" s="213">
        <v>3.76</v>
      </c>
      <c r="I369" s="214"/>
      <c r="J369" s="210"/>
      <c r="K369" s="210"/>
      <c r="L369" s="215"/>
      <c r="M369" s="216"/>
      <c r="N369" s="217"/>
      <c r="O369" s="217"/>
      <c r="P369" s="217"/>
      <c r="Q369" s="217"/>
      <c r="R369" s="217"/>
      <c r="S369" s="217"/>
      <c r="T369" s="218"/>
      <c r="AT369" s="219" t="s">
        <v>159</v>
      </c>
      <c r="AU369" s="219" t="s">
        <v>82</v>
      </c>
      <c r="AV369" s="14" t="s">
        <v>82</v>
      </c>
      <c r="AW369" s="14" t="s">
        <v>34</v>
      </c>
      <c r="AX369" s="14" t="s">
        <v>73</v>
      </c>
      <c r="AY369" s="219" t="s">
        <v>148</v>
      </c>
    </row>
    <row r="370" spans="1:65" s="14" customFormat="1" ht="11.25">
      <c r="B370" s="209"/>
      <c r="C370" s="210"/>
      <c r="D370" s="200" t="s">
        <v>159</v>
      </c>
      <c r="E370" s="211" t="s">
        <v>19</v>
      </c>
      <c r="F370" s="212" t="s">
        <v>523</v>
      </c>
      <c r="G370" s="210"/>
      <c r="H370" s="213">
        <v>0.38400000000000001</v>
      </c>
      <c r="I370" s="214"/>
      <c r="J370" s="210"/>
      <c r="K370" s="210"/>
      <c r="L370" s="215"/>
      <c r="M370" s="216"/>
      <c r="N370" s="217"/>
      <c r="O370" s="217"/>
      <c r="P370" s="217"/>
      <c r="Q370" s="217"/>
      <c r="R370" s="217"/>
      <c r="S370" s="217"/>
      <c r="T370" s="218"/>
      <c r="AT370" s="219" t="s">
        <v>159</v>
      </c>
      <c r="AU370" s="219" t="s">
        <v>82</v>
      </c>
      <c r="AV370" s="14" t="s">
        <v>82</v>
      </c>
      <c r="AW370" s="14" t="s">
        <v>34</v>
      </c>
      <c r="AX370" s="14" t="s">
        <v>73</v>
      </c>
      <c r="AY370" s="219" t="s">
        <v>148</v>
      </c>
    </row>
    <row r="371" spans="1:65" s="14" customFormat="1" ht="11.25">
      <c r="B371" s="209"/>
      <c r="C371" s="210"/>
      <c r="D371" s="200" t="s">
        <v>159</v>
      </c>
      <c r="E371" s="211" t="s">
        <v>19</v>
      </c>
      <c r="F371" s="212" t="s">
        <v>532</v>
      </c>
      <c r="G371" s="210"/>
      <c r="H371" s="213">
        <v>2.4</v>
      </c>
      <c r="I371" s="214"/>
      <c r="J371" s="210"/>
      <c r="K371" s="210"/>
      <c r="L371" s="215"/>
      <c r="M371" s="216"/>
      <c r="N371" s="217"/>
      <c r="O371" s="217"/>
      <c r="P371" s="217"/>
      <c r="Q371" s="217"/>
      <c r="R371" s="217"/>
      <c r="S371" s="217"/>
      <c r="T371" s="218"/>
      <c r="AT371" s="219" t="s">
        <v>159</v>
      </c>
      <c r="AU371" s="219" t="s">
        <v>82</v>
      </c>
      <c r="AV371" s="14" t="s">
        <v>82</v>
      </c>
      <c r="AW371" s="14" t="s">
        <v>34</v>
      </c>
      <c r="AX371" s="14" t="s">
        <v>73</v>
      </c>
      <c r="AY371" s="219" t="s">
        <v>148</v>
      </c>
    </row>
    <row r="372" spans="1:65" s="14" customFormat="1" ht="11.25">
      <c r="B372" s="209"/>
      <c r="C372" s="210"/>
      <c r="D372" s="200" t="s">
        <v>159</v>
      </c>
      <c r="E372" s="211" t="s">
        <v>19</v>
      </c>
      <c r="F372" s="212" t="s">
        <v>533</v>
      </c>
      <c r="G372" s="210"/>
      <c r="H372" s="213">
        <v>1.44</v>
      </c>
      <c r="I372" s="214"/>
      <c r="J372" s="210"/>
      <c r="K372" s="210"/>
      <c r="L372" s="215"/>
      <c r="M372" s="216"/>
      <c r="N372" s="217"/>
      <c r="O372" s="217"/>
      <c r="P372" s="217"/>
      <c r="Q372" s="217"/>
      <c r="R372" s="217"/>
      <c r="S372" s="217"/>
      <c r="T372" s="218"/>
      <c r="AT372" s="219" t="s">
        <v>159</v>
      </c>
      <c r="AU372" s="219" t="s">
        <v>82</v>
      </c>
      <c r="AV372" s="14" t="s">
        <v>82</v>
      </c>
      <c r="AW372" s="14" t="s">
        <v>34</v>
      </c>
      <c r="AX372" s="14" t="s">
        <v>73</v>
      </c>
      <c r="AY372" s="219" t="s">
        <v>148</v>
      </c>
    </row>
    <row r="373" spans="1:65" s="14" customFormat="1" ht="11.25">
      <c r="B373" s="209"/>
      <c r="C373" s="210"/>
      <c r="D373" s="200" t="s">
        <v>159</v>
      </c>
      <c r="E373" s="211" t="s">
        <v>19</v>
      </c>
      <c r="F373" s="212" t="s">
        <v>534</v>
      </c>
      <c r="G373" s="210"/>
      <c r="H373" s="213">
        <v>3.92</v>
      </c>
      <c r="I373" s="214"/>
      <c r="J373" s="210"/>
      <c r="K373" s="210"/>
      <c r="L373" s="215"/>
      <c r="M373" s="216"/>
      <c r="N373" s="217"/>
      <c r="O373" s="217"/>
      <c r="P373" s="217"/>
      <c r="Q373" s="217"/>
      <c r="R373" s="217"/>
      <c r="S373" s="217"/>
      <c r="T373" s="218"/>
      <c r="AT373" s="219" t="s">
        <v>159</v>
      </c>
      <c r="AU373" s="219" t="s">
        <v>82</v>
      </c>
      <c r="AV373" s="14" t="s">
        <v>82</v>
      </c>
      <c r="AW373" s="14" t="s">
        <v>34</v>
      </c>
      <c r="AX373" s="14" t="s">
        <v>73</v>
      </c>
      <c r="AY373" s="219" t="s">
        <v>148</v>
      </c>
    </row>
    <row r="374" spans="1:65" s="15" customFormat="1" ht="11.25">
      <c r="B374" s="220"/>
      <c r="C374" s="221"/>
      <c r="D374" s="200" t="s">
        <v>159</v>
      </c>
      <c r="E374" s="222" t="s">
        <v>19</v>
      </c>
      <c r="F374" s="223" t="s">
        <v>162</v>
      </c>
      <c r="G374" s="221"/>
      <c r="H374" s="224">
        <v>11.904</v>
      </c>
      <c r="I374" s="225"/>
      <c r="J374" s="221"/>
      <c r="K374" s="221"/>
      <c r="L374" s="226"/>
      <c r="M374" s="227"/>
      <c r="N374" s="228"/>
      <c r="O374" s="228"/>
      <c r="P374" s="228"/>
      <c r="Q374" s="228"/>
      <c r="R374" s="228"/>
      <c r="S374" s="228"/>
      <c r="T374" s="229"/>
      <c r="AT374" s="230" t="s">
        <v>159</v>
      </c>
      <c r="AU374" s="230" t="s">
        <v>82</v>
      </c>
      <c r="AV374" s="15" t="s">
        <v>155</v>
      </c>
      <c r="AW374" s="15" t="s">
        <v>34</v>
      </c>
      <c r="AX374" s="15" t="s">
        <v>80</v>
      </c>
      <c r="AY374" s="230" t="s">
        <v>148</v>
      </c>
    </row>
    <row r="375" spans="1:65" s="2" customFormat="1" ht="24.2" customHeight="1">
      <c r="A375" s="36"/>
      <c r="B375" s="37"/>
      <c r="C375" s="180" t="s">
        <v>535</v>
      </c>
      <c r="D375" s="180" t="s">
        <v>150</v>
      </c>
      <c r="E375" s="181" t="s">
        <v>536</v>
      </c>
      <c r="F375" s="182" t="s">
        <v>537</v>
      </c>
      <c r="G375" s="183" t="s">
        <v>153</v>
      </c>
      <c r="H375" s="184">
        <v>148.80000000000001</v>
      </c>
      <c r="I375" s="185"/>
      <c r="J375" s="186">
        <f>ROUND(I375*H375,2)</f>
        <v>0</v>
      </c>
      <c r="K375" s="182" t="s">
        <v>154</v>
      </c>
      <c r="L375" s="41"/>
      <c r="M375" s="187" t="s">
        <v>19</v>
      </c>
      <c r="N375" s="188" t="s">
        <v>44</v>
      </c>
      <c r="O375" s="66"/>
      <c r="P375" s="189">
        <f>O375*H375</f>
        <v>0</v>
      </c>
      <c r="Q375" s="189">
        <v>0.15679999999999999</v>
      </c>
      <c r="R375" s="189">
        <f>Q375*H375</f>
        <v>23.33184</v>
      </c>
      <c r="S375" s="189">
        <v>0</v>
      </c>
      <c r="T375" s="190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91" t="s">
        <v>155</v>
      </c>
      <c r="AT375" s="191" t="s">
        <v>150</v>
      </c>
      <c r="AU375" s="191" t="s">
        <v>82</v>
      </c>
      <c r="AY375" s="19" t="s">
        <v>148</v>
      </c>
      <c r="BE375" s="192">
        <f>IF(N375="základní",J375,0)</f>
        <v>0</v>
      </c>
      <c r="BF375" s="192">
        <f>IF(N375="snížená",J375,0)</f>
        <v>0</v>
      </c>
      <c r="BG375" s="192">
        <f>IF(N375="zákl. přenesená",J375,0)</f>
        <v>0</v>
      </c>
      <c r="BH375" s="192">
        <f>IF(N375="sníž. přenesená",J375,0)</f>
        <v>0</v>
      </c>
      <c r="BI375" s="192">
        <f>IF(N375="nulová",J375,0)</f>
        <v>0</v>
      </c>
      <c r="BJ375" s="19" t="s">
        <v>80</v>
      </c>
      <c r="BK375" s="192">
        <f>ROUND(I375*H375,2)</f>
        <v>0</v>
      </c>
      <c r="BL375" s="19" t="s">
        <v>155</v>
      </c>
      <c r="BM375" s="191" t="s">
        <v>538</v>
      </c>
    </row>
    <row r="376" spans="1:65" s="2" customFormat="1" ht="11.25">
      <c r="A376" s="36"/>
      <c r="B376" s="37"/>
      <c r="C376" s="38"/>
      <c r="D376" s="193" t="s">
        <v>157</v>
      </c>
      <c r="E376" s="38"/>
      <c r="F376" s="194" t="s">
        <v>539</v>
      </c>
      <c r="G376" s="38"/>
      <c r="H376" s="38"/>
      <c r="I376" s="195"/>
      <c r="J376" s="38"/>
      <c r="K376" s="38"/>
      <c r="L376" s="41"/>
      <c r="M376" s="196"/>
      <c r="N376" s="197"/>
      <c r="O376" s="66"/>
      <c r="P376" s="66"/>
      <c r="Q376" s="66"/>
      <c r="R376" s="66"/>
      <c r="S376" s="66"/>
      <c r="T376" s="67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9" t="s">
        <v>157</v>
      </c>
      <c r="AU376" s="19" t="s">
        <v>82</v>
      </c>
    </row>
    <row r="377" spans="1:65" s="13" customFormat="1" ht="11.25">
      <c r="B377" s="198"/>
      <c r="C377" s="199"/>
      <c r="D377" s="200" t="s">
        <v>159</v>
      </c>
      <c r="E377" s="201" t="s">
        <v>19</v>
      </c>
      <c r="F377" s="202" t="s">
        <v>506</v>
      </c>
      <c r="G377" s="199"/>
      <c r="H377" s="201" t="s">
        <v>19</v>
      </c>
      <c r="I377" s="203"/>
      <c r="J377" s="199"/>
      <c r="K377" s="199"/>
      <c r="L377" s="204"/>
      <c r="M377" s="205"/>
      <c r="N377" s="206"/>
      <c r="O377" s="206"/>
      <c r="P377" s="206"/>
      <c r="Q377" s="206"/>
      <c r="R377" s="206"/>
      <c r="S377" s="206"/>
      <c r="T377" s="207"/>
      <c r="AT377" s="208" t="s">
        <v>159</v>
      </c>
      <c r="AU377" s="208" t="s">
        <v>82</v>
      </c>
      <c r="AV377" s="13" t="s">
        <v>80</v>
      </c>
      <c r="AW377" s="13" t="s">
        <v>34</v>
      </c>
      <c r="AX377" s="13" t="s">
        <v>73</v>
      </c>
      <c r="AY377" s="208" t="s">
        <v>148</v>
      </c>
    </row>
    <row r="378" spans="1:65" s="13" customFormat="1" ht="11.25">
      <c r="B378" s="198"/>
      <c r="C378" s="199"/>
      <c r="D378" s="200" t="s">
        <v>159</v>
      </c>
      <c r="E378" s="201" t="s">
        <v>19</v>
      </c>
      <c r="F378" s="202" t="s">
        <v>540</v>
      </c>
      <c r="G378" s="199"/>
      <c r="H378" s="201" t="s">
        <v>19</v>
      </c>
      <c r="I378" s="203"/>
      <c r="J378" s="199"/>
      <c r="K378" s="199"/>
      <c r="L378" s="204"/>
      <c r="M378" s="205"/>
      <c r="N378" s="206"/>
      <c r="O378" s="206"/>
      <c r="P378" s="206"/>
      <c r="Q378" s="206"/>
      <c r="R378" s="206"/>
      <c r="S378" s="206"/>
      <c r="T378" s="207"/>
      <c r="AT378" s="208" t="s">
        <v>159</v>
      </c>
      <c r="AU378" s="208" t="s">
        <v>82</v>
      </c>
      <c r="AV378" s="13" t="s">
        <v>80</v>
      </c>
      <c r="AW378" s="13" t="s">
        <v>34</v>
      </c>
      <c r="AX378" s="13" t="s">
        <v>73</v>
      </c>
      <c r="AY378" s="208" t="s">
        <v>148</v>
      </c>
    </row>
    <row r="379" spans="1:65" s="14" customFormat="1" ht="11.25">
      <c r="B379" s="209"/>
      <c r="C379" s="210"/>
      <c r="D379" s="200" t="s">
        <v>159</v>
      </c>
      <c r="E379" s="211" t="s">
        <v>19</v>
      </c>
      <c r="F379" s="212" t="s">
        <v>541</v>
      </c>
      <c r="G379" s="210"/>
      <c r="H379" s="213">
        <v>148.80000000000001</v>
      </c>
      <c r="I379" s="214"/>
      <c r="J379" s="210"/>
      <c r="K379" s="210"/>
      <c r="L379" s="215"/>
      <c r="M379" s="216"/>
      <c r="N379" s="217"/>
      <c r="O379" s="217"/>
      <c r="P379" s="217"/>
      <c r="Q379" s="217"/>
      <c r="R379" s="217"/>
      <c r="S379" s="217"/>
      <c r="T379" s="218"/>
      <c r="AT379" s="219" t="s">
        <v>159</v>
      </c>
      <c r="AU379" s="219" t="s">
        <v>82</v>
      </c>
      <c r="AV379" s="14" t="s">
        <v>82</v>
      </c>
      <c r="AW379" s="14" t="s">
        <v>34</v>
      </c>
      <c r="AX379" s="14" t="s">
        <v>80</v>
      </c>
      <c r="AY379" s="219" t="s">
        <v>148</v>
      </c>
    </row>
    <row r="380" spans="1:65" s="2" customFormat="1" ht="33" customHeight="1">
      <c r="A380" s="36"/>
      <c r="B380" s="37"/>
      <c r="C380" s="180" t="s">
        <v>542</v>
      </c>
      <c r="D380" s="180" t="s">
        <v>150</v>
      </c>
      <c r="E380" s="181" t="s">
        <v>543</v>
      </c>
      <c r="F380" s="182" t="s">
        <v>544</v>
      </c>
      <c r="G380" s="183" t="s">
        <v>172</v>
      </c>
      <c r="H380" s="184">
        <v>9.9</v>
      </c>
      <c r="I380" s="185"/>
      <c r="J380" s="186">
        <f>ROUND(I380*H380,2)</f>
        <v>0</v>
      </c>
      <c r="K380" s="182" t="s">
        <v>154</v>
      </c>
      <c r="L380" s="41"/>
      <c r="M380" s="187" t="s">
        <v>19</v>
      </c>
      <c r="N380" s="188" t="s">
        <v>44</v>
      </c>
      <c r="O380" s="66"/>
      <c r="P380" s="189">
        <f>O380*H380</f>
        <v>0</v>
      </c>
      <c r="Q380" s="189">
        <v>1.8480000000000001</v>
      </c>
      <c r="R380" s="189">
        <f>Q380*H380</f>
        <v>18.295200000000001</v>
      </c>
      <c r="S380" s="189">
        <v>0</v>
      </c>
      <c r="T380" s="190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91" t="s">
        <v>155</v>
      </c>
      <c r="AT380" s="191" t="s">
        <v>150</v>
      </c>
      <c r="AU380" s="191" t="s">
        <v>82</v>
      </c>
      <c r="AY380" s="19" t="s">
        <v>148</v>
      </c>
      <c r="BE380" s="192">
        <f>IF(N380="základní",J380,0)</f>
        <v>0</v>
      </c>
      <c r="BF380" s="192">
        <f>IF(N380="snížená",J380,0)</f>
        <v>0</v>
      </c>
      <c r="BG380" s="192">
        <f>IF(N380="zákl. přenesená",J380,0)</f>
        <v>0</v>
      </c>
      <c r="BH380" s="192">
        <f>IF(N380="sníž. přenesená",J380,0)</f>
        <v>0</v>
      </c>
      <c r="BI380" s="192">
        <f>IF(N380="nulová",J380,0)</f>
        <v>0</v>
      </c>
      <c r="BJ380" s="19" t="s">
        <v>80</v>
      </c>
      <c r="BK380" s="192">
        <f>ROUND(I380*H380,2)</f>
        <v>0</v>
      </c>
      <c r="BL380" s="19" t="s">
        <v>155</v>
      </c>
      <c r="BM380" s="191" t="s">
        <v>545</v>
      </c>
    </row>
    <row r="381" spans="1:65" s="2" customFormat="1" ht="11.25">
      <c r="A381" s="36"/>
      <c r="B381" s="37"/>
      <c r="C381" s="38"/>
      <c r="D381" s="193" t="s">
        <v>157</v>
      </c>
      <c r="E381" s="38"/>
      <c r="F381" s="194" t="s">
        <v>546</v>
      </c>
      <c r="G381" s="38"/>
      <c r="H381" s="38"/>
      <c r="I381" s="195"/>
      <c r="J381" s="38"/>
      <c r="K381" s="38"/>
      <c r="L381" s="41"/>
      <c r="M381" s="196"/>
      <c r="N381" s="197"/>
      <c r="O381" s="66"/>
      <c r="P381" s="66"/>
      <c r="Q381" s="66"/>
      <c r="R381" s="66"/>
      <c r="S381" s="66"/>
      <c r="T381" s="67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9" t="s">
        <v>157</v>
      </c>
      <c r="AU381" s="19" t="s">
        <v>82</v>
      </c>
    </row>
    <row r="382" spans="1:65" s="13" customFormat="1" ht="11.25">
      <c r="B382" s="198"/>
      <c r="C382" s="199"/>
      <c r="D382" s="200" t="s">
        <v>159</v>
      </c>
      <c r="E382" s="201" t="s">
        <v>19</v>
      </c>
      <c r="F382" s="202" t="s">
        <v>547</v>
      </c>
      <c r="G382" s="199"/>
      <c r="H382" s="201" t="s">
        <v>19</v>
      </c>
      <c r="I382" s="203"/>
      <c r="J382" s="199"/>
      <c r="K382" s="199"/>
      <c r="L382" s="204"/>
      <c r="M382" s="205"/>
      <c r="N382" s="206"/>
      <c r="O382" s="206"/>
      <c r="P382" s="206"/>
      <c r="Q382" s="206"/>
      <c r="R382" s="206"/>
      <c r="S382" s="206"/>
      <c r="T382" s="207"/>
      <c r="AT382" s="208" t="s">
        <v>159</v>
      </c>
      <c r="AU382" s="208" t="s">
        <v>82</v>
      </c>
      <c r="AV382" s="13" t="s">
        <v>80</v>
      </c>
      <c r="AW382" s="13" t="s">
        <v>34</v>
      </c>
      <c r="AX382" s="13" t="s">
        <v>73</v>
      </c>
      <c r="AY382" s="208" t="s">
        <v>148</v>
      </c>
    </row>
    <row r="383" spans="1:65" s="14" customFormat="1" ht="11.25">
      <c r="B383" s="209"/>
      <c r="C383" s="210"/>
      <c r="D383" s="200" t="s">
        <v>159</v>
      </c>
      <c r="E383" s="211" t="s">
        <v>19</v>
      </c>
      <c r="F383" s="212" t="s">
        <v>548</v>
      </c>
      <c r="G383" s="210"/>
      <c r="H383" s="213">
        <v>9.9</v>
      </c>
      <c r="I383" s="214"/>
      <c r="J383" s="210"/>
      <c r="K383" s="210"/>
      <c r="L383" s="215"/>
      <c r="M383" s="216"/>
      <c r="N383" s="217"/>
      <c r="O383" s="217"/>
      <c r="P383" s="217"/>
      <c r="Q383" s="217"/>
      <c r="R383" s="217"/>
      <c r="S383" s="217"/>
      <c r="T383" s="218"/>
      <c r="AT383" s="219" t="s">
        <v>159</v>
      </c>
      <c r="AU383" s="219" t="s">
        <v>82</v>
      </c>
      <c r="AV383" s="14" t="s">
        <v>82</v>
      </c>
      <c r="AW383" s="14" t="s">
        <v>34</v>
      </c>
      <c r="AX383" s="14" t="s">
        <v>73</v>
      </c>
      <c r="AY383" s="219" t="s">
        <v>148</v>
      </c>
    </row>
    <row r="384" spans="1:65" s="15" customFormat="1" ht="11.25">
      <c r="B384" s="220"/>
      <c r="C384" s="221"/>
      <c r="D384" s="200" t="s">
        <v>159</v>
      </c>
      <c r="E384" s="222" t="s">
        <v>19</v>
      </c>
      <c r="F384" s="223" t="s">
        <v>162</v>
      </c>
      <c r="G384" s="221"/>
      <c r="H384" s="224">
        <v>9.9</v>
      </c>
      <c r="I384" s="225"/>
      <c r="J384" s="221"/>
      <c r="K384" s="221"/>
      <c r="L384" s="226"/>
      <c r="M384" s="227"/>
      <c r="N384" s="228"/>
      <c r="O384" s="228"/>
      <c r="P384" s="228"/>
      <c r="Q384" s="228"/>
      <c r="R384" s="228"/>
      <c r="S384" s="228"/>
      <c r="T384" s="229"/>
      <c r="AT384" s="230" t="s">
        <v>159</v>
      </c>
      <c r="AU384" s="230" t="s">
        <v>82</v>
      </c>
      <c r="AV384" s="15" t="s">
        <v>155</v>
      </c>
      <c r="AW384" s="15" t="s">
        <v>34</v>
      </c>
      <c r="AX384" s="15" t="s">
        <v>80</v>
      </c>
      <c r="AY384" s="230" t="s">
        <v>148</v>
      </c>
    </row>
    <row r="385" spans="1:65" s="2" customFormat="1" ht="24.2" customHeight="1">
      <c r="A385" s="36"/>
      <c r="B385" s="37"/>
      <c r="C385" s="180" t="s">
        <v>549</v>
      </c>
      <c r="D385" s="180" t="s">
        <v>150</v>
      </c>
      <c r="E385" s="181" t="s">
        <v>550</v>
      </c>
      <c r="F385" s="182" t="s">
        <v>551</v>
      </c>
      <c r="G385" s="183" t="s">
        <v>153</v>
      </c>
      <c r="H385" s="184">
        <v>1.5</v>
      </c>
      <c r="I385" s="185"/>
      <c r="J385" s="186">
        <f>ROUND(I385*H385,2)</f>
        <v>0</v>
      </c>
      <c r="K385" s="182" t="s">
        <v>154</v>
      </c>
      <c r="L385" s="41"/>
      <c r="M385" s="187" t="s">
        <v>19</v>
      </c>
      <c r="N385" s="188" t="s">
        <v>44</v>
      </c>
      <c r="O385" s="66"/>
      <c r="P385" s="189">
        <f>O385*H385</f>
        <v>0</v>
      </c>
      <c r="Q385" s="189">
        <v>1.0311999999999999</v>
      </c>
      <c r="R385" s="189">
        <f>Q385*H385</f>
        <v>1.5467999999999997</v>
      </c>
      <c r="S385" s="189">
        <v>0</v>
      </c>
      <c r="T385" s="190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191" t="s">
        <v>155</v>
      </c>
      <c r="AT385" s="191" t="s">
        <v>150</v>
      </c>
      <c r="AU385" s="191" t="s">
        <v>82</v>
      </c>
      <c r="AY385" s="19" t="s">
        <v>148</v>
      </c>
      <c r="BE385" s="192">
        <f>IF(N385="základní",J385,0)</f>
        <v>0</v>
      </c>
      <c r="BF385" s="192">
        <f>IF(N385="snížená",J385,0)</f>
        <v>0</v>
      </c>
      <c r="BG385" s="192">
        <f>IF(N385="zákl. přenesená",J385,0)</f>
        <v>0</v>
      </c>
      <c r="BH385" s="192">
        <f>IF(N385="sníž. přenesená",J385,0)</f>
        <v>0</v>
      </c>
      <c r="BI385" s="192">
        <f>IF(N385="nulová",J385,0)</f>
        <v>0</v>
      </c>
      <c r="BJ385" s="19" t="s">
        <v>80</v>
      </c>
      <c r="BK385" s="192">
        <f>ROUND(I385*H385,2)</f>
        <v>0</v>
      </c>
      <c r="BL385" s="19" t="s">
        <v>155</v>
      </c>
      <c r="BM385" s="191" t="s">
        <v>552</v>
      </c>
    </row>
    <row r="386" spans="1:65" s="2" customFormat="1" ht="11.25">
      <c r="A386" s="36"/>
      <c r="B386" s="37"/>
      <c r="C386" s="38"/>
      <c r="D386" s="193" t="s">
        <v>157</v>
      </c>
      <c r="E386" s="38"/>
      <c r="F386" s="194" t="s">
        <v>553</v>
      </c>
      <c r="G386" s="38"/>
      <c r="H386" s="38"/>
      <c r="I386" s="195"/>
      <c r="J386" s="38"/>
      <c r="K386" s="38"/>
      <c r="L386" s="41"/>
      <c r="M386" s="196"/>
      <c r="N386" s="197"/>
      <c r="O386" s="66"/>
      <c r="P386" s="66"/>
      <c r="Q386" s="66"/>
      <c r="R386" s="66"/>
      <c r="S386" s="66"/>
      <c r="T386" s="67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T386" s="19" t="s">
        <v>157</v>
      </c>
      <c r="AU386" s="19" t="s">
        <v>82</v>
      </c>
    </row>
    <row r="387" spans="1:65" s="13" customFormat="1" ht="11.25">
      <c r="B387" s="198"/>
      <c r="C387" s="199"/>
      <c r="D387" s="200" t="s">
        <v>159</v>
      </c>
      <c r="E387" s="201" t="s">
        <v>19</v>
      </c>
      <c r="F387" s="202" t="s">
        <v>554</v>
      </c>
      <c r="G387" s="199"/>
      <c r="H387" s="201" t="s">
        <v>19</v>
      </c>
      <c r="I387" s="203"/>
      <c r="J387" s="199"/>
      <c r="K387" s="199"/>
      <c r="L387" s="204"/>
      <c r="M387" s="205"/>
      <c r="N387" s="206"/>
      <c r="O387" s="206"/>
      <c r="P387" s="206"/>
      <c r="Q387" s="206"/>
      <c r="R387" s="206"/>
      <c r="S387" s="206"/>
      <c r="T387" s="207"/>
      <c r="AT387" s="208" t="s">
        <v>159</v>
      </c>
      <c r="AU387" s="208" t="s">
        <v>82</v>
      </c>
      <c r="AV387" s="13" t="s">
        <v>80</v>
      </c>
      <c r="AW387" s="13" t="s">
        <v>34</v>
      </c>
      <c r="AX387" s="13" t="s">
        <v>73</v>
      </c>
      <c r="AY387" s="208" t="s">
        <v>148</v>
      </c>
    </row>
    <row r="388" spans="1:65" s="13" customFormat="1" ht="11.25">
      <c r="B388" s="198"/>
      <c r="C388" s="199"/>
      <c r="D388" s="200" t="s">
        <v>159</v>
      </c>
      <c r="E388" s="201" t="s">
        <v>19</v>
      </c>
      <c r="F388" s="202" t="s">
        <v>555</v>
      </c>
      <c r="G388" s="199"/>
      <c r="H388" s="201" t="s">
        <v>19</v>
      </c>
      <c r="I388" s="203"/>
      <c r="J388" s="199"/>
      <c r="K388" s="199"/>
      <c r="L388" s="204"/>
      <c r="M388" s="205"/>
      <c r="N388" s="206"/>
      <c r="O388" s="206"/>
      <c r="P388" s="206"/>
      <c r="Q388" s="206"/>
      <c r="R388" s="206"/>
      <c r="S388" s="206"/>
      <c r="T388" s="207"/>
      <c r="AT388" s="208" t="s">
        <v>159</v>
      </c>
      <c r="AU388" s="208" t="s">
        <v>82</v>
      </c>
      <c r="AV388" s="13" t="s">
        <v>80</v>
      </c>
      <c r="AW388" s="13" t="s">
        <v>34</v>
      </c>
      <c r="AX388" s="13" t="s">
        <v>73</v>
      </c>
      <c r="AY388" s="208" t="s">
        <v>148</v>
      </c>
    </row>
    <row r="389" spans="1:65" s="14" customFormat="1" ht="11.25">
      <c r="B389" s="209"/>
      <c r="C389" s="210"/>
      <c r="D389" s="200" t="s">
        <v>159</v>
      </c>
      <c r="E389" s="211" t="s">
        <v>19</v>
      </c>
      <c r="F389" s="212" t="s">
        <v>556</v>
      </c>
      <c r="G389" s="210"/>
      <c r="H389" s="213">
        <v>1.5</v>
      </c>
      <c r="I389" s="214"/>
      <c r="J389" s="210"/>
      <c r="K389" s="210"/>
      <c r="L389" s="215"/>
      <c r="M389" s="216"/>
      <c r="N389" s="217"/>
      <c r="O389" s="217"/>
      <c r="P389" s="217"/>
      <c r="Q389" s="217"/>
      <c r="R389" s="217"/>
      <c r="S389" s="217"/>
      <c r="T389" s="218"/>
      <c r="AT389" s="219" t="s">
        <v>159</v>
      </c>
      <c r="AU389" s="219" t="s">
        <v>82</v>
      </c>
      <c r="AV389" s="14" t="s">
        <v>82</v>
      </c>
      <c r="AW389" s="14" t="s">
        <v>34</v>
      </c>
      <c r="AX389" s="14" t="s">
        <v>73</v>
      </c>
      <c r="AY389" s="219" t="s">
        <v>148</v>
      </c>
    </row>
    <row r="390" spans="1:65" s="15" customFormat="1" ht="11.25">
      <c r="B390" s="220"/>
      <c r="C390" s="221"/>
      <c r="D390" s="200" t="s">
        <v>159</v>
      </c>
      <c r="E390" s="222" t="s">
        <v>19</v>
      </c>
      <c r="F390" s="223" t="s">
        <v>162</v>
      </c>
      <c r="G390" s="221"/>
      <c r="H390" s="224">
        <v>1.5</v>
      </c>
      <c r="I390" s="225"/>
      <c r="J390" s="221"/>
      <c r="K390" s="221"/>
      <c r="L390" s="226"/>
      <c r="M390" s="227"/>
      <c r="N390" s="228"/>
      <c r="O390" s="228"/>
      <c r="P390" s="228"/>
      <c r="Q390" s="228"/>
      <c r="R390" s="228"/>
      <c r="S390" s="228"/>
      <c r="T390" s="229"/>
      <c r="AT390" s="230" t="s">
        <v>159</v>
      </c>
      <c r="AU390" s="230" t="s">
        <v>82</v>
      </c>
      <c r="AV390" s="15" t="s">
        <v>155</v>
      </c>
      <c r="AW390" s="15" t="s">
        <v>34</v>
      </c>
      <c r="AX390" s="15" t="s">
        <v>80</v>
      </c>
      <c r="AY390" s="230" t="s">
        <v>148</v>
      </c>
    </row>
    <row r="391" spans="1:65" s="12" customFormat="1" ht="22.9" customHeight="1">
      <c r="B391" s="164"/>
      <c r="C391" s="165"/>
      <c r="D391" s="166" t="s">
        <v>72</v>
      </c>
      <c r="E391" s="178" t="s">
        <v>191</v>
      </c>
      <c r="F391" s="178" t="s">
        <v>557</v>
      </c>
      <c r="G391" s="165"/>
      <c r="H391" s="165"/>
      <c r="I391" s="168"/>
      <c r="J391" s="179">
        <f>BK391</f>
        <v>0</v>
      </c>
      <c r="K391" s="165"/>
      <c r="L391" s="170"/>
      <c r="M391" s="171"/>
      <c r="N391" s="172"/>
      <c r="O391" s="172"/>
      <c r="P391" s="173">
        <f>SUM(P392:P406)</f>
        <v>0</v>
      </c>
      <c r="Q391" s="172"/>
      <c r="R391" s="173">
        <f>SUM(R392:R406)</f>
        <v>0.45531700000000003</v>
      </c>
      <c r="S391" s="172"/>
      <c r="T391" s="174">
        <f>SUM(T392:T406)</f>
        <v>0</v>
      </c>
      <c r="AR391" s="175" t="s">
        <v>80</v>
      </c>
      <c r="AT391" s="176" t="s">
        <v>72</v>
      </c>
      <c r="AU391" s="176" t="s">
        <v>80</v>
      </c>
      <c r="AY391" s="175" t="s">
        <v>148</v>
      </c>
      <c r="BK391" s="177">
        <f>SUM(BK392:BK406)</f>
        <v>0</v>
      </c>
    </row>
    <row r="392" spans="1:65" s="2" customFormat="1" ht="16.5" customHeight="1">
      <c r="A392" s="36"/>
      <c r="B392" s="37"/>
      <c r="C392" s="180" t="s">
        <v>558</v>
      </c>
      <c r="D392" s="180" t="s">
        <v>150</v>
      </c>
      <c r="E392" s="181" t="s">
        <v>559</v>
      </c>
      <c r="F392" s="182" t="s">
        <v>560</v>
      </c>
      <c r="G392" s="183" t="s">
        <v>153</v>
      </c>
      <c r="H392" s="184">
        <v>526.95000000000005</v>
      </c>
      <c r="I392" s="185"/>
      <c r="J392" s="186">
        <f>ROUND(I392*H392,2)</f>
        <v>0</v>
      </c>
      <c r="K392" s="182" t="s">
        <v>154</v>
      </c>
      <c r="L392" s="41"/>
      <c r="M392" s="187" t="s">
        <v>19</v>
      </c>
      <c r="N392" s="188" t="s">
        <v>44</v>
      </c>
      <c r="O392" s="66"/>
      <c r="P392" s="189">
        <f>O392*H392</f>
        <v>0</v>
      </c>
      <c r="Q392" s="189">
        <v>8.1999999999999998E-4</v>
      </c>
      <c r="R392" s="189">
        <f>Q392*H392</f>
        <v>0.43209900000000001</v>
      </c>
      <c r="S392" s="189">
        <v>0</v>
      </c>
      <c r="T392" s="190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191" t="s">
        <v>155</v>
      </c>
      <c r="AT392" s="191" t="s">
        <v>150</v>
      </c>
      <c r="AU392" s="191" t="s">
        <v>82</v>
      </c>
      <c r="AY392" s="19" t="s">
        <v>148</v>
      </c>
      <c r="BE392" s="192">
        <f>IF(N392="základní",J392,0)</f>
        <v>0</v>
      </c>
      <c r="BF392" s="192">
        <f>IF(N392="snížená",J392,0)</f>
        <v>0</v>
      </c>
      <c r="BG392" s="192">
        <f>IF(N392="zákl. přenesená",J392,0)</f>
        <v>0</v>
      </c>
      <c r="BH392" s="192">
        <f>IF(N392="sníž. přenesená",J392,0)</f>
        <v>0</v>
      </c>
      <c r="BI392" s="192">
        <f>IF(N392="nulová",J392,0)</f>
        <v>0</v>
      </c>
      <c r="BJ392" s="19" t="s">
        <v>80</v>
      </c>
      <c r="BK392" s="192">
        <f>ROUND(I392*H392,2)</f>
        <v>0</v>
      </c>
      <c r="BL392" s="19" t="s">
        <v>155</v>
      </c>
      <c r="BM392" s="191" t="s">
        <v>561</v>
      </c>
    </row>
    <row r="393" spans="1:65" s="2" customFormat="1" ht="11.25">
      <c r="A393" s="36"/>
      <c r="B393" s="37"/>
      <c r="C393" s="38"/>
      <c r="D393" s="193" t="s">
        <v>157</v>
      </c>
      <c r="E393" s="38"/>
      <c r="F393" s="194" t="s">
        <v>562</v>
      </c>
      <c r="G393" s="38"/>
      <c r="H393" s="38"/>
      <c r="I393" s="195"/>
      <c r="J393" s="38"/>
      <c r="K393" s="38"/>
      <c r="L393" s="41"/>
      <c r="M393" s="196"/>
      <c r="N393" s="197"/>
      <c r="O393" s="66"/>
      <c r="P393" s="66"/>
      <c r="Q393" s="66"/>
      <c r="R393" s="66"/>
      <c r="S393" s="66"/>
      <c r="T393" s="67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T393" s="19" t="s">
        <v>157</v>
      </c>
      <c r="AU393" s="19" t="s">
        <v>82</v>
      </c>
    </row>
    <row r="394" spans="1:65" s="13" customFormat="1" ht="11.25">
      <c r="B394" s="198"/>
      <c r="C394" s="199"/>
      <c r="D394" s="200" t="s">
        <v>159</v>
      </c>
      <c r="E394" s="201" t="s">
        <v>19</v>
      </c>
      <c r="F394" s="202" t="s">
        <v>563</v>
      </c>
      <c r="G394" s="199"/>
      <c r="H394" s="201" t="s">
        <v>19</v>
      </c>
      <c r="I394" s="203"/>
      <c r="J394" s="199"/>
      <c r="K394" s="199"/>
      <c r="L394" s="204"/>
      <c r="M394" s="205"/>
      <c r="N394" s="206"/>
      <c r="O394" s="206"/>
      <c r="P394" s="206"/>
      <c r="Q394" s="206"/>
      <c r="R394" s="206"/>
      <c r="S394" s="206"/>
      <c r="T394" s="207"/>
      <c r="AT394" s="208" t="s">
        <v>159</v>
      </c>
      <c r="AU394" s="208" t="s">
        <v>82</v>
      </c>
      <c r="AV394" s="13" t="s">
        <v>80</v>
      </c>
      <c r="AW394" s="13" t="s">
        <v>34</v>
      </c>
      <c r="AX394" s="13" t="s">
        <v>73</v>
      </c>
      <c r="AY394" s="208" t="s">
        <v>148</v>
      </c>
    </row>
    <row r="395" spans="1:65" s="13" customFormat="1" ht="11.25">
      <c r="B395" s="198"/>
      <c r="C395" s="199"/>
      <c r="D395" s="200" t="s">
        <v>159</v>
      </c>
      <c r="E395" s="201" t="s">
        <v>19</v>
      </c>
      <c r="F395" s="202" t="s">
        <v>564</v>
      </c>
      <c r="G395" s="199"/>
      <c r="H395" s="201" t="s">
        <v>19</v>
      </c>
      <c r="I395" s="203"/>
      <c r="J395" s="199"/>
      <c r="K395" s="199"/>
      <c r="L395" s="204"/>
      <c r="M395" s="205"/>
      <c r="N395" s="206"/>
      <c r="O395" s="206"/>
      <c r="P395" s="206"/>
      <c r="Q395" s="206"/>
      <c r="R395" s="206"/>
      <c r="S395" s="206"/>
      <c r="T395" s="207"/>
      <c r="AT395" s="208" t="s">
        <v>159</v>
      </c>
      <c r="AU395" s="208" t="s">
        <v>82</v>
      </c>
      <c r="AV395" s="13" t="s">
        <v>80</v>
      </c>
      <c r="AW395" s="13" t="s">
        <v>34</v>
      </c>
      <c r="AX395" s="13" t="s">
        <v>73</v>
      </c>
      <c r="AY395" s="208" t="s">
        <v>148</v>
      </c>
    </row>
    <row r="396" spans="1:65" s="14" customFormat="1" ht="11.25">
      <c r="B396" s="209"/>
      <c r="C396" s="210"/>
      <c r="D396" s="200" t="s">
        <v>159</v>
      </c>
      <c r="E396" s="211" t="s">
        <v>19</v>
      </c>
      <c r="F396" s="212" t="s">
        <v>565</v>
      </c>
      <c r="G396" s="210"/>
      <c r="H396" s="213">
        <v>288.5</v>
      </c>
      <c r="I396" s="214"/>
      <c r="J396" s="210"/>
      <c r="K396" s="210"/>
      <c r="L396" s="215"/>
      <c r="M396" s="216"/>
      <c r="N396" s="217"/>
      <c r="O396" s="217"/>
      <c r="P396" s="217"/>
      <c r="Q396" s="217"/>
      <c r="R396" s="217"/>
      <c r="S396" s="217"/>
      <c r="T396" s="218"/>
      <c r="AT396" s="219" t="s">
        <v>159</v>
      </c>
      <c r="AU396" s="219" t="s">
        <v>82</v>
      </c>
      <c r="AV396" s="14" t="s">
        <v>82</v>
      </c>
      <c r="AW396" s="14" t="s">
        <v>34</v>
      </c>
      <c r="AX396" s="14" t="s">
        <v>73</v>
      </c>
      <c r="AY396" s="219" t="s">
        <v>148</v>
      </c>
    </row>
    <row r="397" spans="1:65" s="14" customFormat="1" ht="11.25">
      <c r="B397" s="209"/>
      <c r="C397" s="210"/>
      <c r="D397" s="200" t="s">
        <v>159</v>
      </c>
      <c r="E397" s="211" t="s">
        <v>19</v>
      </c>
      <c r="F397" s="212" t="s">
        <v>566</v>
      </c>
      <c r="G397" s="210"/>
      <c r="H397" s="213">
        <v>57.05</v>
      </c>
      <c r="I397" s="214"/>
      <c r="J397" s="210"/>
      <c r="K397" s="210"/>
      <c r="L397" s="215"/>
      <c r="M397" s="216"/>
      <c r="N397" s="217"/>
      <c r="O397" s="217"/>
      <c r="P397" s="217"/>
      <c r="Q397" s="217"/>
      <c r="R397" s="217"/>
      <c r="S397" s="217"/>
      <c r="T397" s="218"/>
      <c r="AT397" s="219" t="s">
        <v>159</v>
      </c>
      <c r="AU397" s="219" t="s">
        <v>82</v>
      </c>
      <c r="AV397" s="14" t="s">
        <v>82</v>
      </c>
      <c r="AW397" s="14" t="s">
        <v>34</v>
      </c>
      <c r="AX397" s="14" t="s">
        <v>73</v>
      </c>
      <c r="AY397" s="219" t="s">
        <v>148</v>
      </c>
    </row>
    <row r="398" spans="1:65" s="14" customFormat="1" ht="11.25">
      <c r="B398" s="209"/>
      <c r="C398" s="210"/>
      <c r="D398" s="200" t="s">
        <v>159</v>
      </c>
      <c r="E398" s="211" t="s">
        <v>19</v>
      </c>
      <c r="F398" s="212" t="s">
        <v>567</v>
      </c>
      <c r="G398" s="210"/>
      <c r="H398" s="213">
        <v>50</v>
      </c>
      <c r="I398" s="214"/>
      <c r="J398" s="210"/>
      <c r="K398" s="210"/>
      <c r="L398" s="215"/>
      <c r="M398" s="216"/>
      <c r="N398" s="217"/>
      <c r="O398" s="217"/>
      <c r="P398" s="217"/>
      <c r="Q398" s="217"/>
      <c r="R398" s="217"/>
      <c r="S398" s="217"/>
      <c r="T398" s="218"/>
      <c r="AT398" s="219" t="s">
        <v>159</v>
      </c>
      <c r="AU398" s="219" t="s">
        <v>82</v>
      </c>
      <c r="AV398" s="14" t="s">
        <v>82</v>
      </c>
      <c r="AW398" s="14" t="s">
        <v>34</v>
      </c>
      <c r="AX398" s="14" t="s">
        <v>73</v>
      </c>
      <c r="AY398" s="219" t="s">
        <v>148</v>
      </c>
    </row>
    <row r="399" spans="1:65" s="14" customFormat="1" ht="11.25">
      <c r="B399" s="209"/>
      <c r="C399" s="210"/>
      <c r="D399" s="200" t="s">
        <v>159</v>
      </c>
      <c r="E399" s="211" t="s">
        <v>19</v>
      </c>
      <c r="F399" s="212" t="s">
        <v>568</v>
      </c>
      <c r="G399" s="210"/>
      <c r="H399" s="213">
        <v>38.9</v>
      </c>
      <c r="I399" s="214"/>
      <c r="J399" s="210"/>
      <c r="K399" s="210"/>
      <c r="L399" s="215"/>
      <c r="M399" s="216"/>
      <c r="N399" s="217"/>
      <c r="O399" s="217"/>
      <c r="P399" s="217"/>
      <c r="Q399" s="217"/>
      <c r="R399" s="217"/>
      <c r="S399" s="217"/>
      <c r="T399" s="218"/>
      <c r="AT399" s="219" t="s">
        <v>159</v>
      </c>
      <c r="AU399" s="219" t="s">
        <v>82</v>
      </c>
      <c r="AV399" s="14" t="s">
        <v>82</v>
      </c>
      <c r="AW399" s="14" t="s">
        <v>34</v>
      </c>
      <c r="AX399" s="14" t="s">
        <v>73</v>
      </c>
      <c r="AY399" s="219" t="s">
        <v>148</v>
      </c>
    </row>
    <row r="400" spans="1:65" s="14" customFormat="1" ht="11.25">
      <c r="B400" s="209"/>
      <c r="C400" s="210"/>
      <c r="D400" s="200" t="s">
        <v>159</v>
      </c>
      <c r="E400" s="211" t="s">
        <v>19</v>
      </c>
      <c r="F400" s="212" t="s">
        <v>569</v>
      </c>
      <c r="G400" s="210"/>
      <c r="H400" s="213">
        <v>92.5</v>
      </c>
      <c r="I400" s="214"/>
      <c r="J400" s="210"/>
      <c r="K400" s="210"/>
      <c r="L400" s="215"/>
      <c r="M400" s="216"/>
      <c r="N400" s="217"/>
      <c r="O400" s="217"/>
      <c r="P400" s="217"/>
      <c r="Q400" s="217"/>
      <c r="R400" s="217"/>
      <c r="S400" s="217"/>
      <c r="T400" s="218"/>
      <c r="AT400" s="219" t="s">
        <v>159</v>
      </c>
      <c r="AU400" s="219" t="s">
        <v>82</v>
      </c>
      <c r="AV400" s="14" t="s">
        <v>82</v>
      </c>
      <c r="AW400" s="14" t="s">
        <v>34</v>
      </c>
      <c r="AX400" s="14" t="s">
        <v>73</v>
      </c>
      <c r="AY400" s="219" t="s">
        <v>148</v>
      </c>
    </row>
    <row r="401" spans="1:65" s="15" customFormat="1" ht="11.25">
      <c r="B401" s="220"/>
      <c r="C401" s="221"/>
      <c r="D401" s="200" t="s">
        <v>159</v>
      </c>
      <c r="E401" s="222" t="s">
        <v>19</v>
      </c>
      <c r="F401" s="223" t="s">
        <v>162</v>
      </c>
      <c r="G401" s="221"/>
      <c r="H401" s="224">
        <v>526.95000000000005</v>
      </c>
      <c r="I401" s="225"/>
      <c r="J401" s="221"/>
      <c r="K401" s="221"/>
      <c r="L401" s="226"/>
      <c r="M401" s="227"/>
      <c r="N401" s="228"/>
      <c r="O401" s="228"/>
      <c r="P401" s="228"/>
      <c r="Q401" s="228"/>
      <c r="R401" s="228"/>
      <c r="S401" s="228"/>
      <c r="T401" s="229"/>
      <c r="AT401" s="230" t="s">
        <v>159</v>
      </c>
      <c r="AU401" s="230" t="s">
        <v>82</v>
      </c>
      <c r="AV401" s="15" t="s">
        <v>155</v>
      </c>
      <c r="AW401" s="15" t="s">
        <v>34</v>
      </c>
      <c r="AX401" s="15" t="s">
        <v>80</v>
      </c>
      <c r="AY401" s="230" t="s">
        <v>148</v>
      </c>
    </row>
    <row r="402" spans="1:65" s="2" customFormat="1" ht="33" customHeight="1">
      <c r="A402" s="36"/>
      <c r="B402" s="37"/>
      <c r="C402" s="180" t="s">
        <v>570</v>
      </c>
      <c r="D402" s="180" t="s">
        <v>150</v>
      </c>
      <c r="E402" s="181" t="s">
        <v>571</v>
      </c>
      <c r="F402" s="182" t="s">
        <v>572</v>
      </c>
      <c r="G402" s="183" t="s">
        <v>165</v>
      </c>
      <c r="H402" s="184">
        <v>49.4</v>
      </c>
      <c r="I402" s="185"/>
      <c r="J402" s="186">
        <f>ROUND(I402*H402,2)</f>
        <v>0</v>
      </c>
      <c r="K402" s="182" t="s">
        <v>154</v>
      </c>
      <c r="L402" s="41"/>
      <c r="M402" s="187" t="s">
        <v>19</v>
      </c>
      <c r="N402" s="188" t="s">
        <v>44</v>
      </c>
      <c r="O402" s="66"/>
      <c r="P402" s="189">
        <f>O402*H402</f>
        <v>0</v>
      </c>
      <c r="Q402" s="189">
        <v>4.6999999999999999E-4</v>
      </c>
      <c r="R402" s="189">
        <f>Q402*H402</f>
        <v>2.3217999999999999E-2</v>
      </c>
      <c r="S402" s="189">
        <v>0</v>
      </c>
      <c r="T402" s="190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191" t="s">
        <v>155</v>
      </c>
      <c r="AT402" s="191" t="s">
        <v>150</v>
      </c>
      <c r="AU402" s="191" t="s">
        <v>82</v>
      </c>
      <c r="AY402" s="19" t="s">
        <v>148</v>
      </c>
      <c r="BE402" s="192">
        <f>IF(N402="základní",J402,0)</f>
        <v>0</v>
      </c>
      <c r="BF402" s="192">
        <f>IF(N402="snížená",J402,0)</f>
        <v>0</v>
      </c>
      <c r="BG402" s="192">
        <f>IF(N402="zákl. přenesená",J402,0)</f>
        <v>0</v>
      </c>
      <c r="BH402" s="192">
        <f>IF(N402="sníž. přenesená",J402,0)</f>
        <v>0</v>
      </c>
      <c r="BI402" s="192">
        <f>IF(N402="nulová",J402,0)</f>
        <v>0</v>
      </c>
      <c r="BJ402" s="19" t="s">
        <v>80</v>
      </c>
      <c r="BK402" s="192">
        <f>ROUND(I402*H402,2)</f>
        <v>0</v>
      </c>
      <c r="BL402" s="19" t="s">
        <v>155</v>
      </c>
      <c r="BM402" s="191" t="s">
        <v>573</v>
      </c>
    </row>
    <row r="403" spans="1:65" s="2" customFormat="1" ht="11.25">
      <c r="A403" s="36"/>
      <c r="B403" s="37"/>
      <c r="C403" s="38"/>
      <c r="D403" s="193" t="s">
        <v>157</v>
      </c>
      <c r="E403" s="38"/>
      <c r="F403" s="194" t="s">
        <v>574</v>
      </c>
      <c r="G403" s="38"/>
      <c r="H403" s="38"/>
      <c r="I403" s="195"/>
      <c r="J403" s="38"/>
      <c r="K403" s="38"/>
      <c r="L403" s="41"/>
      <c r="M403" s="196"/>
      <c r="N403" s="197"/>
      <c r="O403" s="66"/>
      <c r="P403" s="66"/>
      <c r="Q403" s="66"/>
      <c r="R403" s="66"/>
      <c r="S403" s="66"/>
      <c r="T403" s="67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T403" s="19" t="s">
        <v>157</v>
      </c>
      <c r="AU403" s="19" t="s">
        <v>82</v>
      </c>
    </row>
    <row r="404" spans="1:65" s="13" customFormat="1" ht="11.25">
      <c r="B404" s="198"/>
      <c r="C404" s="199"/>
      <c r="D404" s="200" t="s">
        <v>159</v>
      </c>
      <c r="E404" s="201" t="s">
        <v>19</v>
      </c>
      <c r="F404" s="202" t="s">
        <v>575</v>
      </c>
      <c r="G404" s="199"/>
      <c r="H404" s="201" t="s">
        <v>19</v>
      </c>
      <c r="I404" s="203"/>
      <c r="J404" s="199"/>
      <c r="K404" s="199"/>
      <c r="L404" s="204"/>
      <c r="M404" s="205"/>
      <c r="N404" s="206"/>
      <c r="O404" s="206"/>
      <c r="P404" s="206"/>
      <c r="Q404" s="206"/>
      <c r="R404" s="206"/>
      <c r="S404" s="206"/>
      <c r="T404" s="207"/>
      <c r="AT404" s="208" t="s">
        <v>159</v>
      </c>
      <c r="AU404" s="208" t="s">
        <v>82</v>
      </c>
      <c r="AV404" s="13" t="s">
        <v>80</v>
      </c>
      <c r="AW404" s="13" t="s">
        <v>34</v>
      </c>
      <c r="AX404" s="13" t="s">
        <v>73</v>
      </c>
      <c r="AY404" s="208" t="s">
        <v>148</v>
      </c>
    </row>
    <row r="405" spans="1:65" s="14" customFormat="1" ht="11.25">
      <c r="B405" s="209"/>
      <c r="C405" s="210"/>
      <c r="D405" s="200" t="s">
        <v>159</v>
      </c>
      <c r="E405" s="211" t="s">
        <v>19</v>
      </c>
      <c r="F405" s="212" t="s">
        <v>576</v>
      </c>
      <c r="G405" s="210"/>
      <c r="H405" s="213">
        <v>49.4</v>
      </c>
      <c r="I405" s="214"/>
      <c r="J405" s="210"/>
      <c r="K405" s="210"/>
      <c r="L405" s="215"/>
      <c r="M405" s="216"/>
      <c r="N405" s="217"/>
      <c r="O405" s="217"/>
      <c r="P405" s="217"/>
      <c r="Q405" s="217"/>
      <c r="R405" s="217"/>
      <c r="S405" s="217"/>
      <c r="T405" s="218"/>
      <c r="AT405" s="219" t="s">
        <v>159</v>
      </c>
      <c r="AU405" s="219" t="s">
        <v>82</v>
      </c>
      <c r="AV405" s="14" t="s">
        <v>82</v>
      </c>
      <c r="AW405" s="14" t="s">
        <v>34</v>
      </c>
      <c r="AX405" s="14" t="s">
        <v>73</v>
      </c>
      <c r="AY405" s="219" t="s">
        <v>148</v>
      </c>
    </row>
    <row r="406" spans="1:65" s="15" customFormat="1" ht="11.25">
      <c r="B406" s="220"/>
      <c r="C406" s="221"/>
      <c r="D406" s="200" t="s">
        <v>159</v>
      </c>
      <c r="E406" s="222" t="s">
        <v>19</v>
      </c>
      <c r="F406" s="223" t="s">
        <v>162</v>
      </c>
      <c r="G406" s="221"/>
      <c r="H406" s="224">
        <v>49.4</v>
      </c>
      <c r="I406" s="225"/>
      <c r="J406" s="221"/>
      <c r="K406" s="221"/>
      <c r="L406" s="226"/>
      <c r="M406" s="227"/>
      <c r="N406" s="228"/>
      <c r="O406" s="228"/>
      <c r="P406" s="228"/>
      <c r="Q406" s="228"/>
      <c r="R406" s="228"/>
      <c r="S406" s="228"/>
      <c r="T406" s="229"/>
      <c r="AT406" s="230" t="s">
        <v>159</v>
      </c>
      <c r="AU406" s="230" t="s">
        <v>82</v>
      </c>
      <c r="AV406" s="15" t="s">
        <v>155</v>
      </c>
      <c r="AW406" s="15" t="s">
        <v>34</v>
      </c>
      <c r="AX406" s="15" t="s">
        <v>80</v>
      </c>
      <c r="AY406" s="230" t="s">
        <v>148</v>
      </c>
    </row>
    <row r="407" spans="1:65" s="12" customFormat="1" ht="22.9" customHeight="1">
      <c r="B407" s="164"/>
      <c r="C407" s="165"/>
      <c r="D407" s="166" t="s">
        <v>72</v>
      </c>
      <c r="E407" s="178" t="s">
        <v>206</v>
      </c>
      <c r="F407" s="178" t="s">
        <v>577</v>
      </c>
      <c r="G407" s="165"/>
      <c r="H407" s="165"/>
      <c r="I407" s="168"/>
      <c r="J407" s="179">
        <f>BK407</f>
        <v>0</v>
      </c>
      <c r="K407" s="165"/>
      <c r="L407" s="170"/>
      <c r="M407" s="171"/>
      <c r="N407" s="172"/>
      <c r="O407" s="172"/>
      <c r="P407" s="173">
        <f>SUM(P408:P413)</f>
        <v>0</v>
      </c>
      <c r="Q407" s="172"/>
      <c r="R407" s="173">
        <f>SUM(R408:R413)</f>
        <v>1.6003800000000001</v>
      </c>
      <c r="S407" s="172"/>
      <c r="T407" s="174">
        <f>SUM(T408:T413)</f>
        <v>0</v>
      </c>
      <c r="AR407" s="175" t="s">
        <v>80</v>
      </c>
      <c r="AT407" s="176" t="s">
        <v>72</v>
      </c>
      <c r="AU407" s="176" t="s">
        <v>80</v>
      </c>
      <c r="AY407" s="175" t="s">
        <v>148</v>
      </c>
      <c r="BK407" s="177">
        <f>SUM(BK408:BK413)</f>
        <v>0</v>
      </c>
    </row>
    <row r="408" spans="1:65" s="2" customFormat="1" ht="16.5" customHeight="1">
      <c r="A408" s="36"/>
      <c r="B408" s="37"/>
      <c r="C408" s="180" t="s">
        <v>578</v>
      </c>
      <c r="D408" s="180" t="s">
        <v>150</v>
      </c>
      <c r="E408" s="181" t="s">
        <v>579</v>
      </c>
      <c r="F408" s="182" t="s">
        <v>580</v>
      </c>
      <c r="G408" s="183" t="s">
        <v>283</v>
      </c>
      <c r="H408" s="184">
        <v>2</v>
      </c>
      <c r="I408" s="185"/>
      <c r="J408" s="186">
        <f>ROUND(I408*H408,2)</f>
        <v>0</v>
      </c>
      <c r="K408" s="182" t="s">
        <v>154</v>
      </c>
      <c r="L408" s="41"/>
      <c r="M408" s="187" t="s">
        <v>19</v>
      </c>
      <c r="N408" s="188" t="s">
        <v>44</v>
      </c>
      <c r="O408" s="66"/>
      <c r="P408" s="189">
        <f>O408*H408</f>
        <v>0</v>
      </c>
      <c r="Q408" s="189">
        <v>1.0189999999999999E-2</v>
      </c>
      <c r="R408" s="189">
        <f>Q408*H408</f>
        <v>2.0379999999999999E-2</v>
      </c>
      <c r="S408" s="189">
        <v>0</v>
      </c>
      <c r="T408" s="190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191" t="s">
        <v>155</v>
      </c>
      <c r="AT408" s="191" t="s">
        <v>150</v>
      </c>
      <c r="AU408" s="191" t="s">
        <v>82</v>
      </c>
      <c r="AY408" s="19" t="s">
        <v>148</v>
      </c>
      <c r="BE408" s="192">
        <f>IF(N408="základní",J408,0)</f>
        <v>0</v>
      </c>
      <c r="BF408" s="192">
        <f>IF(N408="snížená",J408,0)</f>
        <v>0</v>
      </c>
      <c r="BG408" s="192">
        <f>IF(N408="zákl. přenesená",J408,0)</f>
        <v>0</v>
      </c>
      <c r="BH408" s="192">
        <f>IF(N408="sníž. přenesená",J408,0)</f>
        <v>0</v>
      </c>
      <c r="BI408" s="192">
        <f>IF(N408="nulová",J408,0)</f>
        <v>0</v>
      </c>
      <c r="BJ408" s="19" t="s">
        <v>80</v>
      </c>
      <c r="BK408" s="192">
        <f>ROUND(I408*H408,2)</f>
        <v>0</v>
      </c>
      <c r="BL408" s="19" t="s">
        <v>155</v>
      </c>
      <c r="BM408" s="191" t="s">
        <v>581</v>
      </c>
    </row>
    <row r="409" spans="1:65" s="2" customFormat="1" ht="11.25">
      <c r="A409" s="36"/>
      <c r="B409" s="37"/>
      <c r="C409" s="38"/>
      <c r="D409" s="193" t="s">
        <v>157</v>
      </c>
      <c r="E409" s="38"/>
      <c r="F409" s="194" t="s">
        <v>582</v>
      </c>
      <c r="G409" s="38"/>
      <c r="H409" s="38"/>
      <c r="I409" s="195"/>
      <c r="J409" s="38"/>
      <c r="K409" s="38"/>
      <c r="L409" s="41"/>
      <c r="M409" s="196"/>
      <c r="N409" s="197"/>
      <c r="O409" s="66"/>
      <c r="P409" s="66"/>
      <c r="Q409" s="66"/>
      <c r="R409" s="66"/>
      <c r="S409" s="66"/>
      <c r="T409" s="67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9" t="s">
        <v>157</v>
      </c>
      <c r="AU409" s="19" t="s">
        <v>82</v>
      </c>
    </row>
    <row r="410" spans="1:65" s="13" customFormat="1" ht="11.25">
      <c r="B410" s="198"/>
      <c r="C410" s="199"/>
      <c r="D410" s="200" t="s">
        <v>159</v>
      </c>
      <c r="E410" s="201" t="s">
        <v>19</v>
      </c>
      <c r="F410" s="202" t="s">
        <v>583</v>
      </c>
      <c r="G410" s="199"/>
      <c r="H410" s="201" t="s">
        <v>19</v>
      </c>
      <c r="I410" s="203"/>
      <c r="J410" s="199"/>
      <c r="K410" s="199"/>
      <c r="L410" s="204"/>
      <c r="M410" s="205"/>
      <c r="N410" s="206"/>
      <c r="O410" s="206"/>
      <c r="P410" s="206"/>
      <c r="Q410" s="206"/>
      <c r="R410" s="206"/>
      <c r="S410" s="206"/>
      <c r="T410" s="207"/>
      <c r="AT410" s="208" t="s">
        <v>159</v>
      </c>
      <c r="AU410" s="208" t="s">
        <v>82</v>
      </c>
      <c r="AV410" s="13" t="s">
        <v>80</v>
      </c>
      <c r="AW410" s="13" t="s">
        <v>34</v>
      </c>
      <c r="AX410" s="13" t="s">
        <v>73</v>
      </c>
      <c r="AY410" s="208" t="s">
        <v>148</v>
      </c>
    </row>
    <row r="411" spans="1:65" s="14" customFormat="1" ht="11.25">
      <c r="B411" s="209"/>
      <c r="C411" s="210"/>
      <c r="D411" s="200" t="s">
        <v>159</v>
      </c>
      <c r="E411" s="211" t="s">
        <v>19</v>
      </c>
      <c r="F411" s="212" t="s">
        <v>584</v>
      </c>
      <c r="G411" s="210"/>
      <c r="H411" s="213">
        <v>2</v>
      </c>
      <c r="I411" s="214"/>
      <c r="J411" s="210"/>
      <c r="K411" s="210"/>
      <c r="L411" s="215"/>
      <c r="M411" s="216"/>
      <c r="N411" s="217"/>
      <c r="O411" s="217"/>
      <c r="P411" s="217"/>
      <c r="Q411" s="217"/>
      <c r="R411" s="217"/>
      <c r="S411" s="217"/>
      <c r="T411" s="218"/>
      <c r="AT411" s="219" t="s">
        <v>159</v>
      </c>
      <c r="AU411" s="219" t="s">
        <v>82</v>
      </c>
      <c r="AV411" s="14" t="s">
        <v>82</v>
      </c>
      <c r="AW411" s="14" t="s">
        <v>34</v>
      </c>
      <c r="AX411" s="14" t="s">
        <v>73</v>
      </c>
      <c r="AY411" s="219" t="s">
        <v>148</v>
      </c>
    </row>
    <row r="412" spans="1:65" s="15" customFormat="1" ht="11.25">
      <c r="B412" s="220"/>
      <c r="C412" s="221"/>
      <c r="D412" s="200" t="s">
        <v>159</v>
      </c>
      <c r="E412" s="222" t="s">
        <v>19</v>
      </c>
      <c r="F412" s="223" t="s">
        <v>162</v>
      </c>
      <c r="G412" s="221"/>
      <c r="H412" s="224">
        <v>2</v>
      </c>
      <c r="I412" s="225"/>
      <c r="J412" s="221"/>
      <c r="K412" s="221"/>
      <c r="L412" s="226"/>
      <c r="M412" s="227"/>
      <c r="N412" s="228"/>
      <c r="O412" s="228"/>
      <c r="P412" s="228"/>
      <c r="Q412" s="228"/>
      <c r="R412" s="228"/>
      <c r="S412" s="228"/>
      <c r="T412" s="229"/>
      <c r="AT412" s="230" t="s">
        <v>159</v>
      </c>
      <c r="AU412" s="230" t="s">
        <v>82</v>
      </c>
      <c r="AV412" s="15" t="s">
        <v>155</v>
      </c>
      <c r="AW412" s="15" t="s">
        <v>34</v>
      </c>
      <c r="AX412" s="15" t="s">
        <v>80</v>
      </c>
      <c r="AY412" s="230" t="s">
        <v>148</v>
      </c>
    </row>
    <row r="413" spans="1:65" s="2" customFormat="1" ht="16.5" customHeight="1">
      <c r="A413" s="36"/>
      <c r="B413" s="37"/>
      <c r="C413" s="231" t="s">
        <v>585</v>
      </c>
      <c r="D413" s="231" t="s">
        <v>234</v>
      </c>
      <c r="E413" s="232" t="s">
        <v>586</v>
      </c>
      <c r="F413" s="233" t="s">
        <v>587</v>
      </c>
      <c r="G413" s="234" t="s">
        <v>283</v>
      </c>
      <c r="H413" s="235">
        <v>2</v>
      </c>
      <c r="I413" s="236"/>
      <c r="J413" s="237">
        <f>ROUND(I413*H413,2)</f>
        <v>0</v>
      </c>
      <c r="K413" s="233" t="s">
        <v>154</v>
      </c>
      <c r="L413" s="238"/>
      <c r="M413" s="239" t="s">
        <v>19</v>
      </c>
      <c r="N413" s="240" t="s">
        <v>44</v>
      </c>
      <c r="O413" s="66"/>
      <c r="P413" s="189">
        <f>O413*H413</f>
        <v>0</v>
      </c>
      <c r="Q413" s="189">
        <v>0.79</v>
      </c>
      <c r="R413" s="189">
        <f>Q413*H413</f>
        <v>1.58</v>
      </c>
      <c r="S413" s="189">
        <v>0</v>
      </c>
      <c r="T413" s="190">
        <f>S413*H413</f>
        <v>0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191" t="s">
        <v>206</v>
      </c>
      <c r="AT413" s="191" t="s">
        <v>234</v>
      </c>
      <c r="AU413" s="191" t="s">
        <v>82</v>
      </c>
      <c r="AY413" s="19" t="s">
        <v>148</v>
      </c>
      <c r="BE413" s="192">
        <f>IF(N413="základní",J413,0)</f>
        <v>0</v>
      </c>
      <c r="BF413" s="192">
        <f>IF(N413="snížená",J413,0)</f>
        <v>0</v>
      </c>
      <c r="BG413" s="192">
        <f>IF(N413="zákl. přenesená",J413,0)</f>
        <v>0</v>
      </c>
      <c r="BH413" s="192">
        <f>IF(N413="sníž. přenesená",J413,0)</f>
        <v>0</v>
      </c>
      <c r="BI413" s="192">
        <f>IF(N413="nulová",J413,0)</f>
        <v>0</v>
      </c>
      <c r="BJ413" s="19" t="s">
        <v>80</v>
      </c>
      <c r="BK413" s="192">
        <f>ROUND(I413*H413,2)</f>
        <v>0</v>
      </c>
      <c r="BL413" s="19" t="s">
        <v>155</v>
      </c>
      <c r="BM413" s="191" t="s">
        <v>588</v>
      </c>
    </row>
    <row r="414" spans="1:65" s="12" customFormat="1" ht="22.9" customHeight="1">
      <c r="B414" s="164"/>
      <c r="C414" s="165"/>
      <c r="D414" s="166" t="s">
        <v>72</v>
      </c>
      <c r="E414" s="178" t="s">
        <v>213</v>
      </c>
      <c r="F414" s="178" t="s">
        <v>589</v>
      </c>
      <c r="G414" s="165"/>
      <c r="H414" s="165"/>
      <c r="I414" s="168"/>
      <c r="J414" s="179">
        <f>BK414</f>
        <v>0</v>
      </c>
      <c r="K414" s="165"/>
      <c r="L414" s="170"/>
      <c r="M414" s="171"/>
      <c r="N414" s="172"/>
      <c r="O414" s="172"/>
      <c r="P414" s="173">
        <f>SUM(P415:P625)</f>
        <v>0</v>
      </c>
      <c r="Q414" s="172"/>
      <c r="R414" s="173">
        <f>SUM(R415:R625)</f>
        <v>17.572474239999998</v>
      </c>
      <c r="S414" s="172"/>
      <c r="T414" s="174">
        <f>SUM(T415:T625)</f>
        <v>86.767500000000013</v>
      </c>
      <c r="AR414" s="175" t="s">
        <v>80</v>
      </c>
      <c r="AT414" s="176" t="s">
        <v>72</v>
      </c>
      <c r="AU414" s="176" t="s">
        <v>80</v>
      </c>
      <c r="AY414" s="175" t="s">
        <v>148</v>
      </c>
      <c r="BK414" s="177">
        <f>SUM(BK415:BK625)</f>
        <v>0</v>
      </c>
    </row>
    <row r="415" spans="1:65" s="2" customFormat="1" ht="16.5" customHeight="1">
      <c r="A415" s="36"/>
      <c r="B415" s="37"/>
      <c r="C415" s="180" t="s">
        <v>590</v>
      </c>
      <c r="D415" s="180" t="s">
        <v>150</v>
      </c>
      <c r="E415" s="181" t="s">
        <v>591</v>
      </c>
      <c r="F415" s="182" t="s">
        <v>592</v>
      </c>
      <c r="G415" s="183" t="s">
        <v>165</v>
      </c>
      <c r="H415" s="184">
        <v>67.31</v>
      </c>
      <c r="I415" s="185"/>
      <c r="J415" s="186">
        <f>ROUND(I415*H415,2)</f>
        <v>0</v>
      </c>
      <c r="K415" s="182" t="s">
        <v>154</v>
      </c>
      <c r="L415" s="41"/>
      <c r="M415" s="187" t="s">
        <v>19</v>
      </c>
      <c r="N415" s="188" t="s">
        <v>44</v>
      </c>
      <c r="O415" s="66"/>
      <c r="P415" s="189">
        <f>O415*H415</f>
        <v>0</v>
      </c>
      <c r="Q415" s="189">
        <v>1.17E-3</v>
      </c>
      <c r="R415" s="189">
        <f>Q415*H415</f>
        <v>7.8752700000000009E-2</v>
      </c>
      <c r="S415" s="189">
        <v>0</v>
      </c>
      <c r="T415" s="190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191" t="s">
        <v>155</v>
      </c>
      <c r="AT415" s="191" t="s">
        <v>150</v>
      </c>
      <c r="AU415" s="191" t="s">
        <v>82</v>
      </c>
      <c r="AY415" s="19" t="s">
        <v>148</v>
      </c>
      <c r="BE415" s="192">
        <f>IF(N415="základní",J415,0)</f>
        <v>0</v>
      </c>
      <c r="BF415" s="192">
        <f>IF(N415="snížená",J415,0)</f>
        <v>0</v>
      </c>
      <c r="BG415" s="192">
        <f>IF(N415="zákl. přenesená",J415,0)</f>
        <v>0</v>
      </c>
      <c r="BH415" s="192">
        <f>IF(N415="sníž. přenesená",J415,0)</f>
        <v>0</v>
      </c>
      <c r="BI415" s="192">
        <f>IF(N415="nulová",J415,0)</f>
        <v>0</v>
      </c>
      <c r="BJ415" s="19" t="s">
        <v>80</v>
      </c>
      <c r="BK415" s="192">
        <f>ROUND(I415*H415,2)</f>
        <v>0</v>
      </c>
      <c r="BL415" s="19" t="s">
        <v>155</v>
      </c>
      <c r="BM415" s="191" t="s">
        <v>593</v>
      </c>
    </row>
    <row r="416" spans="1:65" s="2" customFormat="1" ht="11.25">
      <c r="A416" s="36"/>
      <c r="B416" s="37"/>
      <c r="C416" s="38"/>
      <c r="D416" s="193" t="s">
        <v>157</v>
      </c>
      <c r="E416" s="38"/>
      <c r="F416" s="194" t="s">
        <v>594</v>
      </c>
      <c r="G416" s="38"/>
      <c r="H416" s="38"/>
      <c r="I416" s="195"/>
      <c r="J416" s="38"/>
      <c r="K416" s="38"/>
      <c r="L416" s="41"/>
      <c r="M416" s="196"/>
      <c r="N416" s="197"/>
      <c r="O416" s="66"/>
      <c r="P416" s="66"/>
      <c r="Q416" s="66"/>
      <c r="R416" s="66"/>
      <c r="S416" s="66"/>
      <c r="T416" s="67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T416" s="19" t="s">
        <v>157</v>
      </c>
      <c r="AU416" s="19" t="s">
        <v>82</v>
      </c>
    </row>
    <row r="417" spans="1:65" s="13" customFormat="1" ht="11.25">
      <c r="B417" s="198"/>
      <c r="C417" s="199"/>
      <c r="D417" s="200" t="s">
        <v>159</v>
      </c>
      <c r="E417" s="201" t="s">
        <v>19</v>
      </c>
      <c r="F417" s="202" t="s">
        <v>595</v>
      </c>
      <c r="G417" s="199"/>
      <c r="H417" s="201" t="s">
        <v>19</v>
      </c>
      <c r="I417" s="203"/>
      <c r="J417" s="199"/>
      <c r="K417" s="199"/>
      <c r="L417" s="204"/>
      <c r="M417" s="205"/>
      <c r="N417" s="206"/>
      <c r="O417" s="206"/>
      <c r="P417" s="206"/>
      <c r="Q417" s="206"/>
      <c r="R417" s="206"/>
      <c r="S417" s="206"/>
      <c r="T417" s="207"/>
      <c r="AT417" s="208" t="s">
        <v>159</v>
      </c>
      <c r="AU417" s="208" t="s">
        <v>82</v>
      </c>
      <c r="AV417" s="13" t="s">
        <v>80</v>
      </c>
      <c r="AW417" s="13" t="s">
        <v>34</v>
      </c>
      <c r="AX417" s="13" t="s">
        <v>73</v>
      </c>
      <c r="AY417" s="208" t="s">
        <v>148</v>
      </c>
    </row>
    <row r="418" spans="1:65" s="14" customFormat="1" ht="11.25">
      <c r="B418" s="209"/>
      <c r="C418" s="210"/>
      <c r="D418" s="200" t="s">
        <v>159</v>
      </c>
      <c r="E418" s="211" t="s">
        <v>19</v>
      </c>
      <c r="F418" s="212" t="s">
        <v>596</v>
      </c>
      <c r="G418" s="210"/>
      <c r="H418" s="213">
        <v>28</v>
      </c>
      <c r="I418" s="214"/>
      <c r="J418" s="210"/>
      <c r="K418" s="210"/>
      <c r="L418" s="215"/>
      <c r="M418" s="216"/>
      <c r="N418" s="217"/>
      <c r="O418" s="217"/>
      <c r="P418" s="217"/>
      <c r="Q418" s="217"/>
      <c r="R418" s="217"/>
      <c r="S418" s="217"/>
      <c r="T418" s="218"/>
      <c r="AT418" s="219" t="s">
        <v>159</v>
      </c>
      <c r="AU418" s="219" t="s">
        <v>82</v>
      </c>
      <c r="AV418" s="14" t="s">
        <v>82</v>
      </c>
      <c r="AW418" s="14" t="s">
        <v>34</v>
      </c>
      <c r="AX418" s="14" t="s">
        <v>73</v>
      </c>
      <c r="AY418" s="219" t="s">
        <v>148</v>
      </c>
    </row>
    <row r="419" spans="1:65" s="14" customFormat="1" ht="11.25">
      <c r="B419" s="209"/>
      <c r="C419" s="210"/>
      <c r="D419" s="200" t="s">
        <v>159</v>
      </c>
      <c r="E419" s="211" t="s">
        <v>19</v>
      </c>
      <c r="F419" s="212" t="s">
        <v>597</v>
      </c>
      <c r="G419" s="210"/>
      <c r="H419" s="213">
        <v>13.76</v>
      </c>
      <c r="I419" s="214"/>
      <c r="J419" s="210"/>
      <c r="K419" s="210"/>
      <c r="L419" s="215"/>
      <c r="M419" s="216"/>
      <c r="N419" s="217"/>
      <c r="O419" s="217"/>
      <c r="P419" s="217"/>
      <c r="Q419" s="217"/>
      <c r="R419" s="217"/>
      <c r="S419" s="217"/>
      <c r="T419" s="218"/>
      <c r="AT419" s="219" t="s">
        <v>159</v>
      </c>
      <c r="AU419" s="219" t="s">
        <v>82</v>
      </c>
      <c r="AV419" s="14" t="s">
        <v>82</v>
      </c>
      <c r="AW419" s="14" t="s">
        <v>34</v>
      </c>
      <c r="AX419" s="14" t="s">
        <v>73</v>
      </c>
      <c r="AY419" s="219" t="s">
        <v>148</v>
      </c>
    </row>
    <row r="420" spans="1:65" s="14" customFormat="1" ht="11.25">
      <c r="B420" s="209"/>
      <c r="C420" s="210"/>
      <c r="D420" s="200" t="s">
        <v>159</v>
      </c>
      <c r="E420" s="211" t="s">
        <v>19</v>
      </c>
      <c r="F420" s="212" t="s">
        <v>598</v>
      </c>
      <c r="G420" s="210"/>
      <c r="H420" s="213">
        <v>5.84</v>
      </c>
      <c r="I420" s="214"/>
      <c r="J420" s="210"/>
      <c r="K420" s="210"/>
      <c r="L420" s="215"/>
      <c r="M420" s="216"/>
      <c r="N420" s="217"/>
      <c r="O420" s="217"/>
      <c r="P420" s="217"/>
      <c r="Q420" s="217"/>
      <c r="R420" s="217"/>
      <c r="S420" s="217"/>
      <c r="T420" s="218"/>
      <c r="AT420" s="219" t="s">
        <v>159</v>
      </c>
      <c r="AU420" s="219" t="s">
        <v>82</v>
      </c>
      <c r="AV420" s="14" t="s">
        <v>82</v>
      </c>
      <c r="AW420" s="14" t="s">
        <v>34</v>
      </c>
      <c r="AX420" s="14" t="s">
        <v>73</v>
      </c>
      <c r="AY420" s="219" t="s">
        <v>148</v>
      </c>
    </row>
    <row r="421" spans="1:65" s="14" customFormat="1" ht="11.25">
      <c r="B421" s="209"/>
      <c r="C421" s="210"/>
      <c r="D421" s="200" t="s">
        <v>159</v>
      </c>
      <c r="E421" s="211" t="s">
        <v>19</v>
      </c>
      <c r="F421" s="212" t="s">
        <v>599</v>
      </c>
      <c r="G421" s="210"/>
      <c r="H421" s="213">
        <v>1.47</v>
      </c>
      <c r="I421" s="214"/>
      <c r="J421" s="210"/>
      <c r="K421" s="210"/>
      <c r="L421" s="215"/>
      <c r="M421" s="216"/>
      <c r="N421" s="217"/>
      <c r="O421" s="217"/>
      <c r="P421" s="217"/>
      <c r="Q421" s="217"/>
      <c r="R421" s="217"/>
      <c r="S421" s="217"/>
      <c r="T421" s="218"/>
      <c r="AT421" s="219" t="s">
        <v>159</v>
      </c>
      <c r="AU421" s="219" t="s">
        <v>82</v>
      </c>
      <c r="AV421" s="14" t="s">
        <v>82</v>
      </c>
      <c r="AW421" s="14" t="s">
        <v>34</v>
      </c>
      <c r="AX421" s="14" t="s">
        <v>73</v>
      </c>
      <c r="AY421" s="219" t="s">
        <v>148</v>
      </c>
    </row>
    <row r="422" spans="1:65" s="14" customFormat="1" ht="11.25">
      <c r="B422" s="209"/>
      <c r="C422" s="210"/>
      <c r="D422" s="200" t="s">
        <v>159</v>
      </c>
      <c r="E422" s="211" t="s">
        <v>19</v>
      </c>
      <c r="F422" s="212" t="s">
        <v>600</v>
      </c>
      <c r="G422" s="210"/>
      <c r="H422" s="213">
        <v>2.75</v>
      </c>
      <c r="I422" s="214"/>
      <c r="J422" s="210"/>
      <c r="K422" s="210"/>
      <c r="L422" s="215"/>
      <c r="M422" s="216"/>
      <c r="N422" s="217"/>
      <c r="O422" s="217"/>
      <c r="P422" s="217"/>
      <c r="Q422" s="217"/>
      <c r="R422" s="217"/>
      <c r="S422" s="217"/>
      <c r="T422" s="218"/>
      <c r="AT422" s="219" t="s">
        <v>159</v>
      </c>
      <c r="AU422" s="219" t="s">
        <v>82</v>
      </c>
      <c r="AV422" s="14" t="s">
        <v>82</v>
      </c>
      <c r="AW422" s="14" t="s">
        <v>34</v>
      </c>
      <c r="AX422" s="14" t="s">
        <v>73</v>
      </c>
      <c r="AY422" s="219" t="s">
        <v>148</v>
      </c>
    </row>
    <row r="423" spans="1:65" s="14" customFormat="1" ht="11.25">
      <c r="B423" s="209"/>
      <c r="C423" s="210"/>
      <c r="D423" s="200" t="s">
        <v>159</v>
      </c>
      <c r="E423" s="211" t="s">
        <v>19</v>
      </c>
      <c r="F423" s="212" t="s">
        <v>601</v>
      </c>
      <c r="G423" s="210"/>
      <c r="H423" s="213">
        <v>5.59</v>
      </c>
      <c r="I423" s="214"/>
      <c r="J423" s="210"/>
      <c r="K423" s="210"/>
      <c r="L423" s="215"/>
      <c r="M423" s="216"/>
      <c r="N423" s="217"/>
      <c r="O423" s="217"/>
      <c r="P423" s="217"/>
      <c r="Q423" s="217"/>
      <c r="R423" s="217"/>
      <c r="S423" s="217"/>
      <c r="T423" s="218"/>
      <c r="AT423" s="219" t="s">
        <v>159</v>
      </c>
      <c r="AU423" s="219" t="s">
        <v>82</v>
      </c>
      <c r="AV423" s="14" t="s">
        <v>82</v>
      </c>
      <c r="AW423" s="14" t="s">
        <v>34</v>
      </c>
      <c r="AX423" s="14" t="s">
        <v>73</v>
      </c>
      <c r="AY423" s="219" t="s">
        <v>148</v>
      </c>
    </row>
    <row r="424" spans="1:65" s="14" customFormat="1" ht="11.25">
      <c r="B424" s="209"/>
      <c r="C424" s="210"/>
      <c r="D424" s="200" t="s">
        <v>159</v>
      </c>
      <c r="E424" s="211" t="s">
        <v>19</v>
      </c>
      <c r="F424" s="212" t="s">
        <v>602</v>
      </c>
      <c r="G424" s="210"/>
      <c r="H424" s="213">
        <v>3.03</v>
      </c>
      <c r="I424" s="214"/>
      <c r="J424" s="210"/>
      <c r="K424" s="210"/>
      <c r="L424" s="215"/>
      <c r="M424" s="216"/>
      <c r="N424" s="217"/>
      <c r="O424" s="217"/>
      <c r="P424" s="217"/>
      <c r="Q424" s="217"/>
      <c r="R424" s="217"/>
      <c r="S424" s="217"/>
      <c r="T424" s="218"/>
      <c r="AT424" s="219" t="s">
        <v>159</v>
      </c>
      <c r="AU424" s="219" t="s">
        <v>82</v>
      </c>
      <c r="AV424" s="14" t="s">
        <v>82</v>
      </c>
      <c r="AW424" s="14" t="s">
        <v>34</v>
      </c>
      <c r="AX424" s="14" t="s">
        <v>73</v>
      </c>
      <c r="AY424" s="219" t="s">
        <v>148</v>
      </c>
    </row>
    <row r="425" spans="1:65" s="14" customFormat="1" ht="11.25">
      <c r="B425" s="209"/>
      <c r="C425" s="210"/>
      <c r="D425" s="200" t="s">
        <v>159</v>
      </c>
      <c r="E425" s="211" t="s">
        <v>19</v>
      </c>
      <c r="F425" s="212" t="s">
        <v>603</v>
      </c>
      <c r="G425" s="210"/>
      <c r="H425" s="213">
        <v>2.87</v>
      </c>
      <c r="I425" s="214"/>
      <c r="J425" s="210"/>
      <c r="K425" s="210"/>
      <c r="L425" s="215"/>
      <c r="M425" s="216"/>
      <c r="N425" s="217"/>
      <c r="O425" s="217"/>
      <c r="P425" s="217"/>
      <c r="Q425" s="217"/>
      <c r="R425" s="217"/>
      <c r="S425" s="217"/>
      <c r="T425" s="218"/>
      <c r="AT425" s="219" t="s">
        <v>159</v>
      </c>
      <c r="AU425" s="219" t="s">
        <v>82</v>
      </c>
      <c r="AV425" s="14" t="s">
        <v>82</v>
      </c>
      <c r="AW425" s="14" t="s">
        <v>34</v>
      </c>
      <c r="AX425" s="14" t="s">
        <v>73</v>
      </c>
      <c r="AY425" s="219" t="s">
        <v>148</v>
      </c>
    </row>
    <row r="426" spans="1:65" s="14" customFormat="1" ht="11.25">
      <c r="B426" s="209"/>
      <c r="C426" s="210"/>
      <c r="D426" s="200" t="s">
        <v>159</v>
      </c>
      <c r="E426" s="211" t="s">
        <v>19</v>
      </c>
      <c r="F426" s="212" t="s">
        <v>604</v>
      </c>
      <c r="G426" s="210"/>
      <c r="H426" s="213">
        <v>4</v>
      </c>
      <c r="I426" s="214"/>
      <c r="J426" s="210"/>
      <c r="K426" s="210"/>
      <c r="L426" s="215"/>
      <c r="M426" s="216"/>
      <c r="N426" s="217"/>
      <c r="O426" s="217"/>
      <c r="P426" s="217"/>
      <c r="Q426" s="217"/>
      <c r="R426" s="217"/>
      <c r="S426" s="217"/>
      <c r="T426" s="218"/>
      <c r="AT426" s="219" t="s">
        <v>159</v>
      </c>
      <c r="AU426" s="219" t="s">
        <v>82</v>
      </c>
      <c r="AV426" s="14" t="s">
        <v>82</v>
      </c>
      <c r="AW426" s="14" t="s">
        <v>34</v>
      </c>
      <c r="AX426" s="14" t="s">
        <v>73</v>
      </c>
      <c r="AY426" s="219" t="s">
        <v>148</v>
      </c>
    </row>
    <row r="427" spans="1:65" s="15" customFormat="1" ht="11.25">
      <c r="B427" s="220"/>
      <c r="C427" s="221"/>
      <c r="D427" s="200" t="s">
        <v>159</v>
      </c>
      <c r="E427" s="222" t="s">
        <v>19</v>
      </c>
      <c r="F427" s="223" t="s">
        <v>162</v>
      </c>
      <c r="G427" s="221"/>
      <c r="H427" s="224">
        <v>67.31</v>
      </c>
      <c r="I427" s="225"/>
      <c r="J427" s="221"/>
      <c r="K427" s="221"/>
      <c r="L427" s="226"/>
      <c r="M427" s="227"/>
      <c r="N427" s="228"/>
      <c r="O427" s="228"/>
      <c r="P427" s="228"/>
      <c r="Q427" s="228"/>
      <c r="R427" s="228"/>
      <c r="S427" s="228"/>
      <c r="T427" s="229"/>
      <c r="AT427" s="230" t="s">
        <v>159</v>
      </c>
      <c r="AU427" s="230" t="s">
        <v>82</v>
      </c>
      <c r="AV427" s="15" t="s">
        <v>155</v>
      </c>
      <c r="AW427" s="15" t="s">
        <v>34</v>
      </c>
      <c r="AX427" s="15" t="s">
        <v>80</v>
      </c>
      <c r="AY427" s="230" t="s">
        <v>148</v>
      </c>
    </row>
    <row r="428" spans="1:65" s="2" customFormat="1" ht="16.5" customHeight="1">
      <c r="A428" s="36"/>
      <c r="B428" s="37"/>
      <c r="C428" s="180" t="s">
        <v>605</v>
      </c>
      <c r="D428" s="180" t="s">
        <v>150</v>
      </c>
      <c r="E428" s="181" t="s">
        <v>606</v>
      </c>
      <c r="F428" s="182" t="s">
        <v>607</v>
      </c>
      <c r="G428" s="183" t="s">
        <v>165</v>
      </c>
      <c r="H428" s="184">
        <v>67.31</v>
      </c>
      <c r="I428" s="185"/>
      <c r="J428" s="186">
        <f>ROUND(I428*H428,2)</f>
        <v>0</v>
      </c>
      <c r="K428" s="182" t="s">
        <v>154</v>
      </c>
      <c r="L428" s="41"/>
      <c r="M428" s="187" t="s">
        <v>19</v>
      </c>
      <c r="N428" s="188" t="s">
        <v>44</v>
      </c>
      <c r="O428" s="66"/>
      <c r="P428" s="189">
        <f>O428*H428</f>
        <v>0</v>
      </c>
      <c r="Q428" s="189">
        <v>5.8E-4</v>
      </c>
      <c r="R428" s="189">
        <f>Q428*H428</f>
        <v>3.90398E-2</v>
      </c>
      <c r="S428" s="189">
        <v>0</v>
      </c>
      <c r="T428" s="190">
        <f>S428*H428</f>
        <v>0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191" t="s">
        <v>155</v>
      </c>
      <c r="AT428" s="191" t="s">
        <v>150</v>
      </c>
      <c r="AU428" s="191" t="s">
        <v>82</v>
      </c>
      <c r="AY428" s="19" t="s">
        <v>148</v>
      </c>
      <c r="BE428" s="192">
        <f>IF(N428="základní",J428,0)</f>
        <v>0</v>
      </c>
      <c r="BF428" s="192">
        <f>IF(N428="snížená",J428,0)</f>
        <v>0</v>
      </c>
      <c r="BG428" s="192">
        <f>IF(N428="zákl. přenesená",J428,0)</f>
        <v>0</v>
      </c>
      <c r="BH428" s="192">
        <f>IF(N428="sníž. přenesená",J428,0)</f>
        <v>0</v>
      </c>
      <c r="BI428" s="192">
        <f>IF(N428="nulová",J428,0)</f>
        <v>0</v>
      </c>
      <c r="BJ428" s="19" t="s">
        <v>80</v>
      </c>
      <c r="BK428" s="192">
        <f>ROUND(I428*H428,2)</f>
        <v>0</v>
      </c>
      <c r="BL428" s="19" t="s">
        <v>155</v>
      </c>
      <c r="BM428" s="191" t="s">
        <v>608</v>
      </c>
    </row>
    <row r="429" spans="1:65" s="2" customFormat="1" ht="11.25">
      <c r="A429" s="36"/>
      <c r="B429" s="37"/>
      <c r="C429" s="38"/>
      <c r="D429" s="193" t="s">
        <v>157</v>
      </c>
      <c r="E429" s="38"/>
      <c r="F429" s="194" t="s">
        <v>609</v>
      </c>
      <c r="G429" s="38"/>
      <c r="H429" s="38"/>
      <c r="I429" s="195"/>
      <c r="J429" s="38"/>
      <c r="K429" s="38"/>
      <c r="L429" s="41"/>
      <c r="M429" s="196"/>
      <c r="N429" s="197"/>
      <c r="O429" s="66"/>
      <c r="P429" s="66"/>
      <c r="Q429" s="66"/>
      <c r="R429" s="66"/>
      <c r="S429" s="66"/>
      <c r="T429" s="67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T429" s="19" t="s">
        <v>157</v>
      </c>
      <c r="AU429" s="19" t="s">
        <v>82</v>
      </c>
    </row>
    <row r="430" spans="1:65" s="2" customFormat="1" ht="24.2" customHeight="1">
      <c r="A430" s="36"/>
      <c r="B430" s="37"/>
      <c r="C430" s="231" t="s">
        <v>610</v>
      </c>
      <c r="D430" s="231" t="s">
        <v>234</v>
      </c>
      <c r="E430" s="232" t="s">
        <v>611</v>
      </c>
      <c r="F430" s="233" t="s">
        <v>612</v>
      </c>
      <c r="G430" s="234" t="s">
        <v>613</v>
      </c>
      <c r="H430" s="235">
        <v>3.46</v>
      </c>
      <c r="I430" s="236"/>
      <c r="J430" s="237">
        <f>ROUND(I430*H430,2)</f>
        <v>0</v>
      </c>
      <c r="K430" s="233" t="s">
        <v>154</v>
      </c>
      <c r="L430" s="238"/>
      <c r="M430" s="239" t="s">
        <v>19</v>
      </c>
      <c r="N430" s="240" t="s">
        <v>44</v>
      </c>
      <c r="O430" s="66"/>
      <c r="P430" s="189">
        <f>O430*H430</f>
        <v>0</v>
      </c>
      <c r="Q430" s="189">
        <v>0</v>
      </c>
      <c r="R430" s="189">
        <f>Q430*H430</f>
        <v>0</v>
      </c>
      <c r="S430" s="189">
        <v>0</v>
      </c>
      <c r="T430" s="190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91" t="s">
        <v>206</v>
      </c>
      <c r="AT430" s="191" t="s">
        <v>234</v>
      </c>
      <c r="AU430" s="191" t="s">
        <v>82</v>
      </c>
      <c r="AY430" s="19" t="s">
        <v>148</v>
      </c>
      <c r="BE430" s="192">
        <f>IF(N430="základní",J430,0)</f>
        <v>0</v>
      </c>
      <c r="BF430" s="192">
        <f>IF(N430="snížená",J430,0)</f>
        <v>0</v>
      </c>
      <c r="BG430" s="192">
        <f>IF(N430="zákl. přenesená",J430,0)</f>
        <v>0</v>
      </c>
      <c r="BH430" s="192">
        <f>IF(N430="sníž. přenesená",J430,0)</f>
        <v>0</v>
      </c>
      <c r="BI430" s="192">
        <f>IF(N430="nulová",J430,0)</f>
        <v>0</v>
      </c>
      <c r="BJ430" s="19" t="s">
        <v>80</v>
      </c>
      <c r="BK430" s="192">
        <f>ROUND(I430*H430,2)</f>
        <v>0</v>
      </c>
      <c r="BL430" s="19" t="s">
        <v>155</v>
      </c>
      <c r="BM430" s="191" t="s">
        <v>614</v>
      </c>
    </row>
    <row r="431" spans="1:65" s="14" customFormat="1" ht="11.25">
      <c r="B431" s="209"/>
      <c r="C431" s="210"/>
      <c r="D431" s="200" t="s">
        <v>159</v>
      </c>
      <c r="E431" s="211" t="s">
        <v>19</v>
      </c>
      <c r="F431" s="212" t="s">
        <v>615</v>
      </c>
      <c r="G431" s="210"/>
      <c r="H431" s="213">
        <v>2.82</v>
      </c>
      <c r="I431" s="214"/>
      <c r="J431" s="210"/>
      <c r="K431" s="210"/>
      <c r="L431" s="215"/>
      <c r="M431" s="216"/>
      <c r="N431" s="217"/>
      <c r="O431" s="217"/>
      <c r="P431" s="217"/>
      <c r="Q431" s="217"/>
      <c r="R431" s="217"/>
      <c r="S431" s="217"/>
      <c r="T431" s="218"/>
      <c r="AT431" s="219" t="s">
        <v>159</v>
      </c>
      <c r="AU431" s="219" t="s">
        <v>82</v>
      </c>
      <c r="AV431" s="14" t="s">
        <v>82</v>
      </c>
      <c r="AW431" s="14" t="s">
        <v>34</v>
      </c>
      <c r="AX431" s="14" t="s">
        <v>73</v>
      </c>
      <c r="AY431" s="219" t="s">
        <v>148</v>
      </c>
    </row>
    <row r="432" spans="1:65" s="14" customFormat="1" ht="11.25">
      <c r="B432" s="209"/>
      <c r="C432" s="210"/>
      <c r="D432" s="200" t="s">
        <v>159</v>
      </c>
      <c r="E432" s="211" t="s">
        <v>19</v>
      </c>
      <c r="F432" s="212" t="s">
        <v>616</v>
      </c>
      <c r="G432" s="210"/>
      <c r="H432" s="213">
        <v>0.64</v>
      </c>
      <c r="I432" s="214"/>
      <c r="J432" s="210"/>
      <c r="K432" s="210"/>
      <c r="L432" s="215"/>
      <c r="M432" s="216"/>
      <c r="N432" s="217"/>
      <c r="O432" s="217"/>
      <c r="P432" s="217"/>
      <c r="Q432" s="217"/>
      <c r="R432" s="217"/>
      <c r="S432" s="217"/>
      <c r="T432" s="218"/>
      <c r="AT432" s="219" t="s">
        <v>159</v>
      </c>
      <c r="AU432" s="219" t="s">
        <v>82</v>
      </c>
      <c r="AV432" s="14" t="s">
        <v>82</v>
      </c>
      <c r="AW432" s="14" t="s">
        <v>34</v>
      </c>
      <c r="AX432" s="14" t="s">
        <v>73</v>
      </c>
      <c r="AY432" s="219" t="s">
        <v>148</v>
      </c>
    </row>
    <row r="433" spans="1:65" s="15" customFormat="1" ht="11.25">
      <c r="B433" s="220"/>
      <c r="C433" s="221"/>
      <c r="D433" s="200" t="s">
        <v>159</v>
      </c>
      <c r="E433" s="222" t="s">
        <v>19</v>
      </c>
      <c r="F433" s="223" t="s">
        <v>162</v>
      </c>
      <c r="G433" s="221"/>
      <c r="H433" s="224">
        <v>3.46</v>
      </c>
      <c r="I433" s="225"/>
      <c r="J433" s="221"/>
      <c r="K433" s="221"/>
      <c r="L433" s="226"/>
      <c r="M433" s="227"/>
      <c r="N433" s="228"/>
      <c r="O433" s="228"/>
      <c r="P433" s="228"/>
      <c r="Q433" s="228"/>
      <c r="R433" s="228"/>
      <c r="S433" s="228"/>
      <c r="T433" s="229"/>
      <c r="AT433" s="230" t="s">
        <v>159</v>
      </c>
      <c r="AU433" s="230" t="s">
        <v>82</v>
      </c>
      <c r="AV433" s="15" t="s">
        <v>155</v>
      </c>
      <c r="AW433" s="15" t="s">
        <v>34</v>
      </c>
      <c r="AX433" s="15" t="s">
        <v>80</v>
      </c>
      <c r="AY433" s="230" t="s">
        <v>148</v>
      </c>
    </row>
    <row r="434" spans="1:65" s="2" customFormat="1" ht="24.2" customHeight="1">
      <c r="A434" s="36"/>
      <c r="B434" s="37"/>
      <c r="C434" s="231" t="s">
        <v>617</v>
      </c>
      <c r="D434" s="231" t="s">
        <v>234</v>
      </c>
      <c r="E434" s="232" t="s">
        <v>618</v>
      </c>
      <c r="F434" s="233" t="s">
        <v>619</v>
      </c>
      <c r="G434" s="234" t="s">
        <v>613</v>
      </c>
      <c r="H434" s="235">
        <v>1.73</v>
      </c>
      <c r="I434" s="236"/>
      <c r="J434" s="237">
        <f>ROUND(I434*H434,2)</f>
        <v>0</v>
      </c>
      <c r="K434" s="233" t="s">
        <v>154</v>
      </c>
      <c r="L434" s="238"/>
      <c r="M434" s="239" t="s">
        <v>19</v>
      </c>
      <c r="N434" s="240" t="s">
        <v>44</v>
      </c>
      <c r="O434" s="66"/>
      <c r="P434" s="189">
        <f>O434*H434</f>
        <v>0</v>
      </c>
      <c r="Q434" s="189">
        <v>1.1299999999999999E-3</v>
      </c>
      <c r="R434" s="189">
        <f>Q434*H434</f>
        <v>1.9548999999999999E-3</v>
      </c>
      <c r="S434" s="189">
        <v>0</v>
      </c>
      <c r="T434" s="190">
        <f>S434*H434</f>
        <v>0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191" t="s">
        <v>206</v>
      </c>
      <c r="AT434" s="191" t="s">
        <v>234</v>
      </c>
      <c r="AU434" s="191" t="s">
        <v>82</v>
      </c>
      <c r="AY434" s="19" t="s">
        <v>148</v>
      </c>
      <c r="BE434" s="192">
        <f>IF(N434="základní",J434,0)</f>
        <v>0</v>
      </c>
      <c r="BF434" s="192">
        <f>IF(N434="snížená",J434,0)</f>
        <v>0</v>
      </c>
      <c r="BG434" s="192">
        <f>IF(N434="zákl. přenesená",J434,0)</f>
        <v>0</v>
      </c>
      <c r="BH434" s="192">
        <f>IF(N434="sníž. přenesená",J434,0)</f>
        <v>0</v>
      </c>
      <c r="BI434" s="192">
        <f>IF(N434="nulová",J434,0)</f>
        <v>0</v>
      </c>
      <c r="BJ434" s="19" t="s">
        <v>80</v>
      </c>
      <c r="BK434" s="192">
        <f>ROUND(I434*H434,2)</f>
        <v>0</v>
      </c>
      <c r="BL434" s="19" t="s">
        <v>155</v>
      </c>
      <c r="BM434" s="191" t="s">
        <v>620</v>
      </c>
    </row>
    <row r="435" spans="1:65" s="14" customFormat="1" ht="11.25">
      <c r="B435" s="209"/>
      <c r="C435" s="210"/>
      <c r="D435" s="200" t="s">
        <v>159</v>
      </c>
      <c r="E435" s="211" t="s">
        <v>19</v>
      </c>
      <c r="F435" s="212" t="s">
        <v>621</v>
      </c>
      <c r="G435" s="210"/>
      <c r="H435" s="213">
        <v>1.41</v>
      </c>
      <c r="I435" s="214"/>
      <c r="J435" s="210"/>
      <c r="K435" s="210"/>
      <c r="L435" s="215"/>
      <c r="M435" s="216"/>
      <c r="N435" s="217"/>
      <c r="O435" s="217"/>
      <c r="P435" s="217"/>
      <c r="Q435" s="217"/>
      <c r="R435" s="217"/>
      <c r="S435" s="217"/>
      <c r="T435" s="218"/>
      <c r="AT435" s="219" t="s">
        <v>159</v>
      </c>
      <c r="AU435" s="219" t="s">
        <v>82</v>
      </c>
      <c r="AV435" s="14" t="s">
        <v>82</v>
      </c>
      <c r="AW435" s="14" t="s">
        <v>34</v>
      </c>
      <c r="AX435" s="14" t="s">
        <v>73</v>
      </c>
      <c r="AY435" s="219" t="s">
        <v>148</v>
      </c>
    </row>
    <row r="436" spans="1:65" s="14" customFormat="1" ht="11.25">
      <c r="B436" s="209"/>
      <c r="C436" s="210"/>
      <c r="D436" s="200" t="s">
        <v>159</v>
      </c>
      <c r="E436" s="211" t="s">
        <v>19</v>
      </c>
      <c r="F436" s="212" t="s">
        <v>622</v>
      </c>
      <c r="G436" s="210"/>
      <c r="H436" s="213">
        <v>0.32</v>
      </c>
      <c r="I436" s="214"/>
      <c r="J436" s="210"/>
      <c r="K436" s="210"/>
      <c r="L436" s="215"/>
      <c r="M436" s="216"/>
      <c r="N436" s="217"/>
      <c r="O436" s="217"/>
      <c r="P436" s="217"/>
      <c r="Q436" s="217"/>
      <c r="R436" s="217"/>
      <c r="S436" s="217"/>
      <c r="T436" s="218"/>
      <c r="AT436" s="219" t="s">
        <v>159</v>
      </c>
      <c r="AU436" s="219" t="s">
        <v>82</v>
      </c>
      <c r="AV436" s="14" t="s">
        <v>82</v>
      </c>
      <c r="AW436" s="14" t="s">
        <v>34</v>
      </c>
      <c r="AX436" s="14" t="s">
        <v>73</v>
      </c>
      <c r="AY436" s="219" t="s">
        <v>148</v>
      </c>
    </row>
    <row r="437" spans="1:65" s="15" customFormat="1" ht="11.25">
      <c r="B437" s="220"/>
      <c r="C437" s="221"/>
      <c r="D437" s="200" t="s">
        <v>159</v>
      </c>
      <c r="E437" s="222" t="s">
        <v>19</v>
      </c>
      <c r="F437" s="223" t="s">
        <v>162</v>
      </c>
      <c r="G437" s="221"/>
      <c r="H437" s="224">
        <v>1.73</v>
      </c>
      <c r="I437" s="225"/>
      <c r="J437" s="221"/>
      <c r="K437" s="221"/>
      <c r="L437" s="226"/>
      <c r="M437" s="227"/>
      <c r="N437" s="228"/>
      <c r="O437" s="228"/>
      <c r="P437" s="228"/>
      <c r="Q437" s="228"/>
      <c r="R437" s="228"/>
      <c r="S437" s="228"/>
      <c r="T437" s="229"/>
      <c r="AT437" s="230" t="s">
        <v>159</v>
      </c>
      <c r="AU437" s="230" t="s">
        <v>82</v>
      </c>
      <c r="AV437" s="15" t="s">
        <v>155</v>
      </c>
      <c r="AW437" s="15" t="s">
        <v>34</v>
      </c>
      <c r="AX437" s="15" t="s">
        <v>80</v>
      </c>
      <c r="AY437" s="230" t="s">
        <v>148</v>
      </c>
    </row>
    <row r="438" spans="1:65" s="2" customFormat="1" ht="16.5" customHeight="1">
      <c r="A438" s="36"/>
      <c r="B438" s="37"/>
      <c r="C438" s="231" t="s">
        <v>623</v>
      </c>
      <c r="D438" s="231" t="s">
        <v>234</v>
      </c>
      <c r="E438" s="232" t="s">
        <v>624</v>
      </c>
      <c r="F438" s="233" t="s">
        <v>625</v>
      </c>
      <c r="G438" s="234" t="s">
        <v>222</v>
      </c>
      <c r="H438" s="235">
        <v>0.44400000000000001</v>
      </c>
      <c r="I438" s="236"/>
      <c r="J438" s="237">
        <f>ROUND(I438*H438,2)</f>
        <v>0</v>
      </c>
      <c r="K438" s="233" t="s">
        <v>154</v>
      </c>
      <c r="L438" s="238"/>
      <c r="M438" s="239" t="s">
        <v>19</v>
      </c>
      <c r="N438" s="240" t="s">
        <v>44</v>
      </c>
      <c r="O438" s="66"/>
      <c r="P438" s="189">
        <f>O438*H438</f>
        <v>0</v>
      </c>
      <c r="Q438" s="189">
        <v>1</v>
      </c>
      <c r="R438" s="189">
        <f>Q438*H438</f>
        <v>0.44400000000000001</v>
      </c>
      <c r="S438" s="189">
        <v>0</v>
      </c>
      <c r="T438" s="190">
        <f>S438*H438</f>
        <v>0</v>
      </c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R438" s="191" t="s">
        <v>206</v>
      </c>
      <c r="AT438" s="191" t="s">
        <v>234</v>
      </c>
      <c r="AU438" s="191" t="s">
        <v>82</v>
      </c>
      <c r="AY438" s="19" t="s">
        <v>148</v>
      </c>
      <c r="BE438" s="192">
        <f>IF(N438="základní",J438,0)</f>
        <v>0</v>
      </c>
      <c r="BF438" s="192">
        <f>IF(N438="snížená",J438,0)</f>
        <v>0</v>
      </c>
      <c r="BG438" s="192">
        <f>IF(N438="zákl. přenesená",J438,0)</f>
        <v>0</v>
      </c>
      <c r="BH438" s="192">
        <f>IF(N438="sníž. přenesená",J438,0)</f>
        <v>0</v>
      </c>
      <c r="BI438" s="192">
        <f>IF(N438="nulová",J438,0)</f>
        <v>0</v>
      </c>
      <c r="BJ438" s="19" t="s">
        <v>80</v>
      </c>
      <c r="BK438" s="192">
        <f>ROUND(I438*H438,2)</f>
        <v>0</v>
      </c>
      <c r="BL438" s="19" t="s">
        <v>155</v>
      </c>
      <c r="BM438" s="191" t="s">
        <v>626</v>
      </c>
    </row>
    <row r="439" spans="1:65" s="14" customFormat="1" ht="11.25">
      <c r="B439" s="209"/>
      <c r="C439" s="210"/>
      <c r="D439" s="200" t="s">
        <v>159</v>
      </c>
      <c r="E439" s="211" t="s">
        <v>19</v>
      </c>
      <c r="F439" s="212" t="s">
        <v>627</v>
      </c>
      <c r="G439" s="210"/>
      <c r="H439" s="213">
        <v>0.312</v>
      </c>
      <c r="I439" s="214"/>
      <c r="J439" s="210"/>
      <c r="K439" s="210"/>
      <c r="L439" s="215"/>
      <c r="M439" s="216"/>
      <c r="N439" s="217"/>
      <c r="O439" s="217"/>
      <c r="P439" s="217"/>
      <c r="Q439" s="217"/>
      <c r="R439" s="217"/>
      <c r="S439" s="217"/>
      <c r="T439" s="218"/>
      <c r="AT439" s="219" t="s">
        <v>159</v>
      </c>
      <c r="AU439" s="219" t="s">
        <v>82</v>
      </c>
      <c r="AV439" s="14" t="s">
        <v>82</v>
      </c>
      <c r="AW439" s="14" t="s">
        <v>34</v>
      </c>
      <c r="AX439" s="14" t="s">
        <v>73</v>
      </c>
      <c r="AY439" s="219" t="s">
        <v>148</v>
      </c>
    </row>
    <row r="440" spans="1:65" s="14" customFormat="1" ht="11.25">
      <c r="B440" s="209"/>
      <c r="C440" s="210"/>
      <c r="D440" s="200" t="s">
        <v>159</v>
      </c>
      <c r="E440" s="211" t="s">
        <v>19</v>
      </c>
      <c r="F440" s="212" t="s">
        <v>628</v>
      </c>
      <c r="G440" s="210"/>
      <c r="H440" s="213">
        <v>6.6000000000000003E-2</v>
      </c>
      <c r="I440" s="214"/>
      <c r="J440" s="210"/>
      <c r="K440" s="210"/>
      <c r="L440" s="215"/>
      <c r="M440" s="216"/>
      <c r="N440" s="217"/>
      <c r="O440" s="217"/>
      <c r="P440" s="217"/>
      <c r="Q440" s="217"/>
      <c r="R440" s="217"/>
      <c r="S440" s="217"/>
      <c r="T440" s="218"/>
      <c r="AT440" s="219" t="s">
        <v>159</v>
      </c>
      <c r="AU440" s="219" t="s">
        <v>82</v>
      </c>
      <c r="AV440" s="14" t="s">
        <v>82</v>
      </c>
      <c r="AW440" s="14" t="s">
        <v>34</v>
      </c>
      <c r="AX440" s="14" t="s">
        <v>73</v>
      </c>
      <c r="AY440" s="219" t="s">
        <v>148</v>
      </c>
    </row>
    <row r="441" spans="1:65" s="14" customFormat="1" ht="11.25">
      <c r="B441" s="209"/>
      <c r="C441" s="210"/>
      <c r="D441" s="200" t="s">
        <v>159</v>
      </c>
      <c r="E441" s="211" t="s">
        <v>19</v>
      </c>
      <c r="F441" s="212" t="s">
        <v>629</v>
      </c>
      <c r="G441" s="210"/>
      <c r="H441" s="213">
        <v>6.6000000000000003E-2</v>
      </c>
      <c r="I441" s="214"/>
      <c r="J441" s="210"/>
      <c r="K441" s="210"/>
      <c r="L441" s="215"/>
      <c r="M441" s="216"/>
      <c r="N441" s="217"/>
      <c r="O441" s="217"/>
      <c r="P441" s="217"/>
      <c r="Q441" s="217"/>
      <c r="R441" s="217"/>
      <c r="S441" s="217"/>
      <c r="T441" s="218"/>
      <c r="AT441" s="219" t="s">
        <v>159</v>
      </c>
      <c r="AU441" s="219" t="s">
        <v>82</v>
      </c>
      <c r="AV441" s="14" t="s">
        <v>82</v>
      </c>
      <c r="AW441" s="14" t="s">
        <v>34</v>
      </c>
      <c r="AX441" s="14" t="s">
        <v>73</v>
      </c>
      <c r="AY441" s="219" t="s">
        <v>148</v>
      </c>
    </row>
    <row r="442" spans="1:65" s="15" customFormat="1" ht="11.25">
      <c r="B442" s="220"/>
      <c r="C442" s="221"/>
      <c r="D442" s="200" t="s">
        <v>159</v>
      </c>
      <c r="E442" s="222" t="s">
        <v>19</v>
      </c>
      <c r="F442" s="223" t="s">
        <v>162</v>
      </c>
      <c r="G442" s="221"/>
      <c r="H442" s="224">
        <v>0.44400000000000001</v>
      </c>
      <c r="I442" s="225"/>
      <c r="J442" s="221"/>
      <c r="K442" s="221"/>
      <c r="L442" s="226"/>
      <c r="M442" s="227"/>
      <c r="N442" s="228"/>
      <c r="O442" s="228"/>
      <c r="P442" s="228"/>
      <c r="Q442" s="228"/>
      <c r="R442" s="228"/>
      <c r="S442" s="228"/>
      <c r="T442" s="229"/>
      <c r="AT442" s="230" t="s">
        <v>159</v>
      </c>
      <c r="AU442" s="230" t="s">
        <v>82</v>
      </c>
      <c r="AV442" s="15" t="s">
        <v>155</v>
      </c>
      <c r="AW442" s="15" t="s">
        <v>34</v>
      </c>
      <c r="AX442" s="15" t="s">
        <v>80</v>
      </c>
      <c r="AY442" s="230" t="s">
        <v>148</v>
      </c>
    </row>
    <row r="443" spans="1:65" s="2" customFormat="1" ht="16.5" customHeight="1">
      <c r="A443" s="36"/>
      <c r="B443" s="37"/>
      <c r="C443" s="231" t="s">
        <v>630</v>
      </c>
      <c r="D443" s="231" t="s">
        <v>234</v>
      </c>
      <c r="E443" s="232" t="s">
        <v>631</v>
      </c>
      <c r="F443" s="233" t="s">
        <v>632</v>
      </c>
      <c r="G443" s="234" t="s">
        <v>222</v>
      </c>
      <c r="H443" s="235">
        <v>0.96899999999999997</v>
      </c>
      <c r="I443" s="236"/>
      <c r="J443" s="237">
        <f>ROUND(I443*H443,2)</f>
        <v>0</v>
      </c>
      <c r="K443" s="233" t="s">
        <v>154</v>
      </c>
      <c r="L443" s="238"/>
      <c r="M443" s="239" t="s">
        <v>19</v>
      </c>
      <c r="N443" s="240" t="s">
        <v>44</v>
      </c>
      <c r="O443" s="66"/>
      <c r="P443" s="189">
        <f>O443*H443</f>
        <v>0</v>
      </c>
      <c r="Q443" s="189">
        <v>1</v>
      </c>
      <c r="R443" s="189">
        <f>Q443*H443</f>
        <v>0.96899999999999997</v>
      </c>
      <c r="S443" s="189">
        <v>0</v>
      </c>
      <c r="T443" s="190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191" t="s">
        <v>206</v>
      </c>
      <c r="AT443" s="191" t="s">
        <v>234</v>
      </c>
      <c r="AU443" s="191" t="s">
        <v>82</v>
      </c>
      <c r="AY443" s="19" t="s">
        <v>148</v>
      </c>
      <c r="BE443" s="192">
        <f>IF(N443="základní",J443,0)</f>
        <v>0</v>
      </c>
      <c r="BF443" s="192">
        <f>IF(N443="snížená",J443,0)</f>
        <v>0</v>
      </c>
      <c r="BG443" s="192">
        <f>IF(N443="zákl. přenesená",J443,0)</f>
        <v>0</v>
      </c>
      <c r="BH443" s="192">
        <f>IF(N443="sníž. přenesená",J443,0)</f>
        <v>0</v>
      </c>
      <c r="BI443" s="192">
        <f>IF(N443="nulová",J443,0)</f>
        <v>0</v>
      </c>
      <c r="BJ443" s="19" t="s">
        <v>80</v>
      </c>
      <c r="BK443" s="192">
        <f>ROUND(I443*H443,2)</f>
        <v>0</v>
      </c>
      <c r="BL443" s="19" t="s">
        <v>155</v>
      </c>
      <c r="BM443" s="191" t="s">
        <v>633</v>
      </c>
    </row>
    <row r="444" spans="1:65" s="14" customFormat="1" ht="11.25">
      <c r="B444" s="209"/>
      <c r="C444" s="210"/>
      <c r="D444" s="200" t="s">
        <v>159</v>
      </c>
      <c r="E444" s="211" t="s">
        <v>19</v>
      </c>
      <c r="F444" s="212" t="s">
        <v>634</v>
      </c>
      <c r="G444" s="210"/>
      <c r="H444" s="213">
        <v>0.68600000000000005</v>
      </c>
      <c r="I444" s="214"/>
      <c r="J444" s="210"/>
      <c r="K444" s="210"/>
      <c r="L444" s="215"/>
      <c r="M444" s="216"/>
      <c r="N444" s="217"/>
      <c r="O444" s="217"/>
      <c r="P444" s="217"/>
      <c r="Q444" s="217"/>
      <c r="R444" s="217"/>
      <c r="S444" s="217"/>
      <c r="T444" s="218"/>
      <c r="AT444" s="219" t="s">
        <v>159</v>
      </c>
      <c r="AU444" s="219" t="s">
        <v>82</v>
      </c>
      <c r="AV444" s="14" t="s">
        <v>82</v>
      </c>
      <c r="AW444" s="14" t="s">
        <v>34</v>
      </c>
      <c r="AX444" s="14" t="s">
        <v>73</v>
      </c>
      <c r="AY444" s="219" t="s">
        <v>148</v>
      </c>
    </row>
    <row r="445" spans="1:65" s="14" customFormat="1" ht="11.25">
      <c r="B445" s="209"/>
      <c r="C445" s="210"/>
      <c r="D445" s="200" t="s">
        <v>159</v>
      </c>
      <c r="E445" s="211" t="s">
        <v>19</v>
      </c>
      <c r="F445" s="212" t="s">
        <v>635</v>
      </c>
      <c r="G445" s="210"/>
      <c r="H445" s="213">
        <v>0.14099999999999999</v>
      </c>
      <c r="I445" s="214"/>
      <c r="J445" s="210"/>
      <c r="K445" s="210"/>
      <c r="L445" s="215"/>
      <c r="M445" s="216"/>
      <c r="N445" s="217"/>
      <c r="O445" s="217"/>
      <c r="P445" s="217"/>
      <c r="Q445" s="217"/>
      <c r="R445" s="217"/>
      <c r="S445" s="217"/>
      <c r="T445" s="218"/>
      <c r="AT445" s="219" t="s">
        <v>159</v>
      </c>
      <c r="AU445" s="219" t="s">
        <v>82</v>
      </c>
      <c r="AV445" s="14" t="s">
        <v>82</v>
      </c>
      <c r="AW445" s="14" t="s">
        <v>34</v>
      </c>
      <c r="AX445" s="14" t="s">
        <v>73</v>
      </c>
      <c r="AY445" s="219" t="s">
        <v>148</v>
      </c>
    </row>
    <row r="446" spans="1:65" s="14" customFormat="1" ht="11.25">
      <c r="B446" s="209"/>
      <c r="C446" s="210"/>
      <c r="D446" s="200" t="s">
        <v>159</v>
      </c>
      <c r="E446" s="211" t="s">
        <v>19</v>
      </c>
      <c r="F446" s="212" t="s">
        <v>636</v>
      </c>
      <c r="G446" s="210"/>
      <c r="H446" s="213">
        <v>0.14199999999999999</v>
      </c>
      <c r="I446" s="214"/>
      <c r="J446" s="210"/>
      <c r="K446" s="210"/>
      <c r="L446" s="215"/>
      <c r="M446" s="216"/>
      <c r="N446" s="217"/>
      <c r="O446" s="217"/>
      <c r="P446" s="217"/>
      <c r="Q446" s="217"/>
      <c r="R446" s="217"/>
      <c r="S446" s="217"/>
      <c r="T446" s="218"/>
      <c r="AT446" s="219" t="s">
        <v>159</v>
      </c>
      <c r="AU446" s="219" t="s">
        <v>82</v>
      </c>
      <c r="AV446" s="14" t="s">
        <v>82</v>
      </c>
      <c r="AW446" s="14" t="s">
        <v>34</v>
      </c>
      <c r="AX446" s="14" t="s">
        <v>73</v>
      </c>
      <c r="AY446" s="219" t="s">
        <v>148</v>
      </c>
    </row>
    <row r="447" spans="1:65" s="15" customFormat="1" ht="11.25">
      <c r="B447" s="220"/>
      <c r="C447" s="221"/>
      <c r="D447" s="200" t="s">
        <v>159</v>
      </c>
      <c r="E447" s="222" t="s">
        <v>19</v>
      </c>
      <c r="F447" s="223" t="s">
        <v>162</v>
      </c>
      <c r="G447" s="221"/>
      <c r="H447" s="224">
        <v>0.96899999999999997</v>
      </c>
      <c r="I447" s="225"/>
      <c r="J447" s="221"/>
      <c r="K447" s="221"/>
      <c r="L447" s="226"/>
      <c r="M447" s="227"/>
      <c r="N447" s="228"/>
      <c r="O447" s="228"/>
      <c r="P447" s="228"/>
      <c r="Q447" s="228"/>
      <c r="R447" s="228"/>
      <c r="S447" s="228"/>
      <c r="T447" s="229"/>
      <c r="AT447" s="230" t="s">
        <v>159</v>
      </c>
      <c r="AU447" s="230" t="s">
        <v>82</v>
      </c>
      <c r="AV447" s="15" t="s">
        <v>155</v>
      </c>
      <c r="AW447" s="15" t="s">
        <v>34</v>
      </c>
      <c r="AX447" s="15" t="s">
        <v>80</v>
      </c>
      <c r="AY447" s="230" t="s">
        <v>148</v>
      </c>
    </row>
    <row r="448" spans="1:65" s="2" customFormat="1" ht="16.5" customHeight="1">
      <c r="A448" s="36"/>
      <c r="B448" s="37"/>
      <c r="C448" s="231" t="s">
        <v>637</v>
      </c>
      <c r="D448" s="231" t="s">
        <v>234</v>
      </c>
      <c r="E448" s="232" t="s">
        <v>638</v>
      </c>
      <c r="F448" s="233" t="s">
        <v>639</v>
      </c>
      <c r="G448" s="234" t="s">
        <v>222</v>
      </c>
      <c r="H448" s="235">
        <v>0.55200000000000005</v>
      </c>
      <c r="I448" s="236"/>
      <c r="J448" s="237">
        <f>ROUND(I448*H448,2)</f>
        <v>0</v>
      </c>
      <c r="K448" s="233" t="s">
        <v>154</v>
      </c>
      <c r="L448" s="238"/>
      <c r="M448" s="239" t="s">
        <v>19</v>
      </c>
      <c r="N448" s="240" t="s">
        <v>44</v>
      </c>
      <c r="O448" s="66"/>
      <c r="P448" s="189">
        <f>O448*H448</f>
        <v>0</v>
      </c>
      <c r="Q448" s="189">
        <v>1</v>
      </c>
      <c r="R448" s="189">
        <f>Q448*H448</f>
        <v>0.55200000000000005</v>
      </c>
      <c r="S448" s="189">
        <v>0</v>
      </c>
      <c r="T448" s="190">
        <f>S448*H448</f>
        <v>0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191" t="s">
        <v>206</v>
      </c>
      <c r="AT448" s="191" t="s">
        <v>234</v>
      </c>
      <c r="AU448" s="191" t="s">
        <v>82</v>
      </c>
      <c r="AY448" s="19" t="s">
        <v>148</v>
      </c>
      <c r="BE448" s="192">
        <f>IF(N448="základní",J448,0)</f>
        <v>0</v>
      </c>
      <c r="BF448" s="192">
        <f>IF(N448="snížená",J448,0)</f>
        <v>0</v>
      </c>
      <c r="BG448" s="192">
        <f>IF(N448="zákl. přenesená",J448,0)</f>
        <v>0</v>
      </c>
      <c r="BH448" s="192">
        <f>IF(N448="sníž. přenesená",J448,0)</f>
        <v>0</v>
      </c>
      <c r="BI448" s="192">
        <f>IF(N448="nulová",J448,0)</f>
        <v>0</v>
      </c>
      <c r="BJ448" s="19" t="s">
        <v>80</v>
      </c>
      <c r="BK448" s="192">
        <f>ROUND(I448*H448,2)</f>
        <v>0</v>
      </c>
      <c r="BL448" s="19" t="s">
        <v>155</v>
      </c>
      <c r="BM448" s="191" t="s">
        <v>640</v>
      </c>
    </row>
    <row r="449" spans="1:65" s="14" customFormat="1" ht="11.25">
      <c r="B449" s="209"/>
      <c r="C449" s="210"/>
      <c r="D449" s="200" t="s">
        <v>159</v>
      </c>
      <c r="E449" s="211" t="s">
        <v>19</v>
      </c>
      <c r="F449" s="212" t="s">
        <v>641</v>
      </c>
      <c r="G449" s="210"/>
      <c r="H449" s="213">
        <v>0.38800000000000001</v>
      </c>
      <c r="I449" s="214"/>
      <c r="J449" s="210"/>
      <c r="K449" s="210"/>
      <c r="L449" s="215"/>
      <c r="M449" s="216"/>
      <c r="N449" s="217"/>
      <c r="O449" s="217"/>
      <c r="P449" s="217"/>
      <c r="Q449" s="217"/>
      <c r="R449" s="217"/>
      <c r="S449" s="217"/>
      <c r="T449" s="218"/>
      <c r="AT449" s="219" t="s">
        <v>159</v>
      </c>
      <c r="AU449" s="219" t="s">
        <v>82</v>
      </c>
      <c r="AV449" s="14" t="s">
        <v>82</v>
      </c>
      <c r="AW449" s="14" t="s">
        <v>34</v>
      </c>
      <c r="AX449" s="14" t="s">
        <v>73</v>
      </c>
      <c r="AY449" s="219" t="s">
        <v>148</v>
      </c>
    </row>
    <row r="450" spans="1:65" s="14" customFormat="1" ht="11.25">
      <c r="B450" s="209"/>
      <c r="C450" s="210"/>
      <c r="D450" s="200" t="s">
        <v>159</v>
      </c>
      <c r="E450" s="211" t="s">
        <v>19</v>
      </c>
      <c r="F450" s="212" t="s">
        <v>642</v>
      </c>
      <c r="G450" s="210"/>
      <c r="H450" s="213">
        <v>8.2000000000000003E-2</v>
      </c>
      <c r="I450" s="214"/>
      <c r="J450" s="210"/>
      <c r="K450" s="210"/>
      <c r="L450" s="215"/>
      <c r="M450" s="216"/>
      <c r="N450" s="217"/>
      <c r="O450" s="217"/>
      <c r="P450" s="217"/>
      <c r="Q450" s="217"/>
      <c r="R450" s="217"/>
      <c r="S450" s="217"/>
      <c r="T450" s="218"/>
      <c r="AT450" s="219" t="s">
        <v>159</v>
      </c>
      <c r="AU450" s="219" t="s">
        <v>82</v>
      </c>
      <c r="AV450" s="14" t="s">
        <v>82</v>
      </c>
      <c r="AW450" s="14" t="s">
        <v>34</v>
      </c>
      <c r="AX450" s="14" t="s">
        <v>73</v>
      </c>
      <c r="AY450" s="219" t="s">
        <v>148</v>
      </c>
    </row>
    <row r="451" spans="1:65" s="14" customFormat="1" ht="11.25">
      <c r="B451" s="209"/>
      <c r="C451" s="210"/>
      <c r="D451" s="200" t="s">
        <v>159</v>
      </c>
      <c r="E451" s="211" t="s">
        <v>19</v>
      </c>
      <c r="F451" s="212" t="s">
        <v>643</v>
      </c>
      <c r="G451" s="210"/>
      <c r="H451" s="213">
        <v>8.2000000000000003E-2</v>
      </c>
      <c r="I451" s="214"/>
      <c r="J451" s="210"/>
      <c r="K451" s="210"/>
      <c r="L451" s="215"/>
      <c r="M451" s="216"/>
      <c r="N451" s="217"/>
      <c r="O451" s="217"/>
      <c r="P451" s="217"/>
      <c r="Q451" s="217"/>
      <c r="R451" s="217"/>
      <c r="S451" s="217"/>
      <c r="T451" s="218"/>
      <c r="AT451" s="219" t="s">
        <v>159</v>
      </c>
      <c r="AU451" s="219" t="s">
        <v>82</v>
      </c>
      <c r="AV451" s="14" t="s">
        <v>82</v>
      </c>
      <c r="AW451" s="14" t="s">
        <v>34</v>
      </c>
      <c r="AX451" s="14" t="s">
        <v>73</v>
      </c>
      <c r="AY451" s="219" t="s">
        <v>148</v>
      </c>
    </row>
    <row r="452" spans="1:65" s="15" customFormat="1" ht="11.25">
      <c r="B452" s="220"/>
      <c r="C452" s="221"/>
      <c r="D452" s="200" t="s">
        <v>159</v>
      </c>
      <c r="E452" s="222" t="s">
        <v>19</v>
      </c>
      <c r="F452" s="223" t="s">
        <v>162</v>
      </c>
      <c r="G452" s="221"/>
      <c r="H452" s="224">
        <v>0.55200000000000005</v>
      </c>
      <c r="I452" s="225"/>
      <c r="J452" s="221"/>
      <c r="K452" s="221"/>
      <c r="L452" s="226"/>
      <c r="M452" s="227"/>
      <c r="N452" s="228"/>
      <c r="O452" s="228"/>
      <c r="P452" s="228"/>
      <c r="Q452" s="228"/>
      <c r="R452" s="228"/>
      <c r="S452" s="228"/>
      <c r="T452" s="229"/>
      <c r="AT452" s="230" t="s">
        <v>159</v>
      </c>
      <c r="AU452" s="230" t="s">
        <v>82</v>
      </c>
      <c r="AV452" s="15" t="s">
        <v>155</v>
      </c>
      <c r="AW452" s="15" t="s">
        <v>34</v>
      </c>
      <c r="AX452" s="15" t="s">
        <v>80</v>
      </c>
      <c r="AY452" s="230" t="s">
        <v>148</v>
      </c>
    </row>
    <row r="453" spans="1:65" s="2" customFormat="1" ht="16.5" customHeight="1">
      <c r="A453" s="36"/>
      <c r="B453" s="37"/>
      <c r="C453" s="180" t="s">
        <v>644</v>
      </c>
      <c r="D453" s="180" t="s">
        <v>150</v>
      </c>
      <c r="E453" s="181" t="s">
        <v>645</v>
      </c>
      <c r="F453" s="182" t="s">
        <v>646</v>
      </c>
      <c r="G453" s="183" t="s">
        <v>165</v>
      </c>
      <c r="H453" s="184">
        <v>13.9</v>
      </c>
      <c r="I453" s="185"/>
      <c r="J453" s="186">
        <f>ROUND(I453*H453,2)</f>
        <v>0</v>
      </c>
      <c r="K453" s="182" t="s">
        <v>154</v>
      </c>
      <c r="L453" s="41"/>
      <c r="M453" s="187" t="s">
        <v>19</v>
      </c>
      <c r="N453" s="188" t="s">
        <v>44</v>
      </c>
      <c r="O453" s="66"/>
      <c r="P453" s="189">
        <f>O453*H453</f>
        <v>0</v>
      </c>
      <c r="Q453" s="189">
        <v>6.8700000000000002E-3</v>
      </c>
      <c r="R453" s="189">
        <f>Q453*H453</f>
        <v>9.5493000000000008E-2</v>
      </c>
      <c r="S453" s="189">
        <v>0</v>
      </c>
      <c r="T453" s="190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191" t="s">
        <v>155</v>
      </c>
      <c r="AT453" s="191" t="s">
        <v>150</v>
      </c>
      <c r="AU453" s="191" t="s">
        <v>82</v>
      </c>
      <c r="AY453" s="19" t="s">
        <v>148</v>
      </c>
      <c r="BE453" s="192">
        <f>IF(N453="základní",J453,0)</f>
        <v>0</v>
      </c>
      <c r="BF453" s="192">
        <f>IF(N453="snížená",J453,0)</f>
        <v>0</v>
      </c>
      <c r="BG453" s="192">
        <f>IF(N453="zákl. přenesená",J453,0)</f>
        <v>0</v>
      </c>
      <c r="BH453" s="192">
        <f>IF(N453="sníž. přenesená",J453,0)</f>
        <v>0</v>
      </c>
      <c r="BI453" s="192">
        <f>IF(N453="nulová",J453,0)</f>
        <v>0</v>
      </c>
      <c r="BJ453" s="19" t="s">
        <v>80</v>
      </c>
      <c r="BK453" s="192">
        <f>ROUND(I453*H453,2)</f>
        <v>0</v>
      </c>
      <c r="BL453" s="19" t="s">
        <v>155</v>
      </c>
      <c r="BM453" s="191" t="s">
        <v>647</v>
      </c>
    </row>
    <row r="454" spans="1:65" s="2" customFormat="1" ht="11.25">
      <c r="A454" s="36"/>
      <c r="B454" s="37"/>
      <c r="C454" s="38"/>
      <c r="D454" s="193" t="s">
        <v>157</v>
      </c>
      <c r="E454" s="38"/>
      <c r="F454" s="194" t="s">
        <v>648</v>
      </c>
      <c r="G454" s="38"/>
      <c r="H454" s="38"/>
      <c r="I454" s="195"/>
      <c r="J454" s="38"/>
      <c r="K454" s="38"/>
      <c r="L454" s="41"/>
      <c r="M454" s="196"/>
      <c r="N454" s="197"/>
      <c r="O454" s="66"/>
      <c r="P454" s="66"/>
      <c r="Q454" s="66"/>
      <c r="R454" s="66"/>
      <c r="S454" s="66"/>
      <c r="T454" s="67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T454" s="19" t="s">
        <v>157</v>
      </c>
      <c r="AU454" s="19" t="s">
        <v>82</v>
      </c>
    </row>
    <row r="455" spans="1:65" s="13" customFormat="1" ht="11.25">
      <c r="B455" s="198"/>
      <c r="C455" s="199"/>
      <c r="D455" s="200" t="s">
        <v>159</v>
      </c>
      <c r="E455" s="201" t="s">
        <v>19</v>
      </c>
      <c r="F455" s="202" t="s">
        <v>649</v>
      </c>
      <c r="G455" s="199"/>
      <c r="H455" s="201" t="s">
        <v>19</v>
      </c>
      <c r="I455" s="203"/>
      <c r="J455" s="199"/>
      <c r="K455" s="199"/>
      <c r="L455" s="204"/>
      <c r="M455" s="205"/>
      <c r="N455" s="206"/>
      <c r="O455" s="206"/>
      <c r="P455" s="206"/>
      <c r="Q455" s="206"/>
      <c r="R455" s="206"/>
      <c r="S455" s="206"/>
      <c r="T455" s="207"/>
      <c r="AT455" s="208" t="s">
        <v>159</v>
      </c>
      <c r="AU455" s="208" t="s">
        <v>82</v>
      </c>
      <c r="AV455" s="13" t="s">
        <v>80</v>
      </c>
      <c r="AW455" s="13" t="s">
        <v>34</v>
      </c>
      <c r="AX455" s="13" t="s">
        <v>73</v>
      </c>
      <c r="AY455" s="208" t="s">
        <v>148</v>
      </c>
    </row>
    <row r="456" spans="1:65" s="14" customFormat="1" ht="11.25">
      <c r="B456" s="209"/>
      <c r="C456" s="210"/>
      <c r="D456" s="200" t="s">
        <v>159</v>
      </c>
      <c r="E456" s="211" t="s">
        <v>19</v>
      </c>
      <c r="F456" s="212" t="s">
        <v>650</v>
      </c>
      <c r="G456" s="210"/>
      <c r="H456" s="213">
        <v>13.9</v>
      </c>
      <c r="I456" s="214"/>
      <c r="J456" s="210"/>
      <c r="K456" s="210"/>
      <c r="L456" s="215"/>
      <c r="M456" s="216"/>
      <c r="N456" s="217"/>
      <c r="O456" s="217"/>
      <c r="P456" s="217"/>
      <c r="Q456" s="217"/>
      <c r="R456" s="217"/>
      <c r="S456" s="217"/>
      <c r="T456" s="218"/>
      <c r="AT456" s="219" t="s">
        <v>159</v>
      </c>
      <c r="AU456" s="219" t="s">
        <v>82</v>
      </c>
      <c r="AV456" s="14" t="s">
        <v>82</v>
      </c>
      <c r="AW456" s="14" t="s">
        <v>34</v>
      </c>
      <c r="AX456" s="14" t="s">
        <v>73</v>
      </c>
      <c r="AY456" s="219" t="s">
        <v>148</v>
      </c>
    </row>
    <row r="457" spans="1:65" s="15" customFormat="1" ht="11.25">
      <c r="B457" s="220"/>
      <c r="C457" s="221"/>
      <c r="D457" s="200" t="s">
        <v>159</v>
      </c>
      <c r="E457" s="222" t="s">
        <v>19</v>
      </c>
      <c r="F457" s="223" t="s">
        <v>162</v>
      </c>
      <c r="G457" s="221"/>
      <c r="H457" s="224">
        <v>13.9</v>
      </c>
      <c r="I457" s="225"/>
      <c r="J457" s="221"/>
      <c r="K457" s="221"/>
      <c r="L457" s="226"/>
      <c r="M457" s="227"/>
      <c r="N457" s="228"/>
      <c r="O457" s="228"/>
      <c r="P457" s="228"/>
      <c r="Q457" s="228"/>
      <c r="R457" s="228"/>
      <c r="S457" s="228"/>
      <c r="T457" s="229"/>
      <c r="AT457" s="230" t="s">
        <v>159</v>
      </c>
      <c r="AU457" s="230" t="s">
        <v>82</v>
      </c>
      <c r="AV457" s="15" t="s">
        <v>155</v>
      </c>
      <c r="AW457" s="15" t="s">
        <v>34</v>
      </c>
      <c r="AX457" s="15" t="s">
        <v>80</v>
      </c>
      <c r="AY457" s="230" t="s">
        <v>148</v>
      </c>
    </row>
    <row r="458" spans="1:65" s="2" customFormat="1" ht="16.5" customHeight="1">
      <c r="A458" s="36"/>
      <c r="B458" s="37"/>
      <c r="C458" s="180" t="s">
        <v>651</v>
      </c>
      <c r="D458" s="180" t="s">
        <v>150</v>
      </c>
      <c r="E458" s="181" t="s">
        <v>652</v>
      </c>
      <c r="F458" s="182" t="s">
        <v>653</v>
      </c>
      <c r="G458" s="183" t="s">
        <v>283</v>
      </c>
      <c r="H458" s="184">
        <v>2</v>
      </c>
      <c r="I458" s="185"/>
      <c r="J458" s="186">
        <f>ROUND(I458*H458,2)</f>
        <v>0</v>
      </c>
      <c r="K458" s="182" t="s">
        <v>154</v>
      </c>
      <c r="L458" s="41"/>
      <c r="M458" s="187" t="s">
        <v>19</v>
      </c>
      <c r="N458" s="188" t="s">
        <v>44</v>
      </c>
      <c r="O458" s="66"/>
      <c r="P458" s="189">
        <f>O458*H458</f>
        <v>0</v>
      </c>
      <c r="Q458" s="189">
        <v>6.4900000000000001E-3</v>
      </c>
      <c r="R458" s="189">
        <f>Q458*H458</f>
        <v>1.298E-2</v>
      </c>
      <c r="S458" s="189">
        <v>0</v>
      </c>
      <c r="T458" s="190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191" t="s">
        <v>155</v>
      </c>
      <c r="AT458" s="191" t="s">
        <v>150</v>
      </c>
      <c r="AU458" s="191" t="s">
        <v>82</v>
      </c>
      <c r="AY458" s="19" t="s">
        <v>148</v>
      </c>
      <c r="BE458" s="192">
        <f>IF(N458="základní",J458,0)</f>
        <v>0</v>
      </c>
      <c r="BF458" s="192">
        <f>IF(N458="snížená",J458,0)</f>
        <v>0</v>
      </c>
      <c r="BG458" s="192">
        <f>IF(N458="zákl. přenesená",J458,0)</f>
        <v>0</v>
      </c>
      <c r="BH458" s="192">
        <f>IF(N458="sníž. přenesená",J458,0)</f>
        <v>0</v>
      </c>
      <c r="BI458" s="192">
        <f>IF(N458="nulová",J458,0)</f>
        <v>0</v>
      </c>
      <c r="BJ458" s="19" t="s">
        <v>80</v>
      </c>
      <c r="BK458" s="192">
        <f>ROUND(I458*H458,2)</f>
        <v>0</v>
      </c>
      <c r="BL458" s="19" t="s">
        <v>155</v>
      </c>
      <c r="BM458" s="191" t="s">
        <v>654</v>
      </c>
    </row>
    <row r="459" spans="1:65" s="2" customFormat="1" ht="11.25">
      <c r="A459" s="36"/>
      <c r="B459" s="37"/>
      <c r="C459" s="38"/>
      <c r="D459" s="193" t="s">
        <v>157</v>
      </c>
      <c r="E459" s="38"/>
      <c r="F459" s="194" t="s">
        <v>655</v>
      </c>
      <c r="G459" s="38"/>
      <c r="H459" s="38"/>
      <c r="I459" s="195"/>
      <c r="J459" s="38"/>
      <c r="K459" s="38"/>
      <c r="L459" s="41"/>
      <c r="M459" s="196"/>
      <c r="N459" s="197"/>
      <c r="O459" s="66"/>
      <c r="P459" s="66"/>
      <c r="Q459" s="66"/>
      <c r="R459" s="66"/>
      <c r="S459" s="66"/>
      <c r="T459" s="67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T459" s="19" t="s">
        <v>157</v>
      </c>
      <c r="AU459" s="19" t="s">
        <v>82</v>
      </c>
    </row>
    <row r="460" spans="1:65" s="13" customFormat="1" ht="11.25">
      <c r="B460" s="198"/>
      <c r="C460" s="199"/>
      <c r="D460" s="200" t="s">
        <v>159</v>
      </c>
      <c r="E460" s="201" t="s">
        <v>19</v>
      </c>
      <c r="F460" s="202" t="s">
        <v>506</v>
      </c>
      <c r="G460" s="199"/>
      <c r="H460" s="201" t="s">
        <v>19</v>
      </c>
      <c r="I460" s="203"/>
      <c r="J460" s="199"/>
      <c r="K460" s="199"/>
      <c r="L460" s="204"/>
      <c r="M460" s="205"/>
      <c r="N460" s="206"/>
      <c r="O460" s="206"/>
      <c r="P460" s="206"/>
      <c r="Q460" s="206"/>
      <c r="R460" s="206"/>
      <c r="S460" s="206"/>
      <c r="T460" s="207"/>
      <c r="AT460" s="208" t="s">
        <v>159</v>
      </c>
      <c r="AU460" s="208" t="s">
        <v>82</v>
      </c>
      <c r="AV460" s="13" t="s">
        <v>80</v>
      </c>
      <c r="AW460" s="13" t="s">
        <v>34</v>
      </c>
      <c r="AX460" s="13" t="s">
        <v>73</v>
      </c>
      <c r="AY460" s="208" t="s">
        <v>148</v>
      </c>
    </row>
    <row r="461" spans="1:65" s="14" customFormat="1" ht="11.25">
      <c r="B461" s="209"/>
      <c r="C461" s="210"/>
      <c r="D461" s="200" t="s">
        <v>159</v>
      </c>
      <c r="E461" s="211" t="s">
        <v>19</v>
      </c>
      <c r="F461" s="212" t="s">
        <v>656</v>
      </c>
      <c r="G461" s="210"/>
      <c r="H461" s="213">
        <v>2</v>
      </c>
      <c r="I461" s="214"/>
      <c r="J461" s="210"/>
      <c r="K461" s="210"/>
      <c r="L461" s="215"/>
      <c r="M461" s="216"/>
      <c r="N461" s="217"/>
      <c r="O461" s="217"/>
      <c r="P461" s="217"/>
      <c r="Q461" s="217"/>
      <c r="R461" s="217"/>
      <c r="S461" s="217"/>
      <c r="T461" s="218"/>
      <c r="AT461" s="219" t="s">
        <v>159</v>
      </c>
      <c r="AU461" s="219" t="s">
        <v>82</v>
      </c>
      <c r="AV461" s="14" t="s">
        <v>82</v>
      </c>
      <c r="AW461" s="14" t="s">
        <v>34</v>
      </c>
      <c r="AX461" s="14" t="s">
        <v>80</v>
      </c>
      <c r="AY461" s="219" t="s">
        <v>148</v>
      </c>
    </row>
    <row r="462" spans="1:65" s="2" customFormat="1" ht="24.2" customHeight="1">
      <c r="A462" s="36"/>
      <c r="B462" s="37"/>
      <c r="C462" s="180" t="s">
        <v>657</v>
      </c>
      <c r="D462" s="180" t="s">
        <v>150</v>
      </c>
      <c r="E462" s="181" t="s">
        <v>658</v>
      </c>
      <c r="F462" s="182" t="s">
        <v>659</v>
      </c>
      <c r="G462" s="183" t="s">
        <v>153</v>
      </c>
      <c r="H462" s="184">
        <v>172</v>
      </c>
      <c r="I462" s="185"/>
      <c r="J462" s="186">
        <f>ROUND(I462*H462,2)</f>
        <v>0</v>
      </c>
      <c r="K462" s="182" t="s">
        <v>154</v>
      </c>
      <c r="L462" s="41"/>
      <c r="M462" s="187" t="s">
        <v>19</v>
      </c>
      <c r="N462" s="188" t="s">
        <v>44</v>
      </c>
      <c r="O462" s="66"/>
      <c r="P462" s="189">
        <f>O462*H462</f>
        <v>0</v>
      </c>
      <c r="Q462" s="189">
        <v>0</v>
      </c>
      <c r="R462" s="189">
        <f>Q462*H462</f>
        <v>0</v>
      </c>
      <c r="S462" s="189">
        <v>0</v>
      </c>
      <c r="T462" s="190">
        <f>S462*H462</f>
        <v>0</v>
      </c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R462" s="191" t="s">
        <v>155</v>
      </c>
      <c r="AT462" s="191" t="s">
        <v>150</v>
      </c>
      <c r="AU462" s="191" t="s">
        <v>82</v>
      </c>
      <c r="AY462" s="19" t="s">
        <v>148</v>
      </c>
      <c r="BE462" s="192">
        <f>IF(N462="základní",J462,0)</f>
        <v>0</v>
      </c>
      <c r="BF462" s="192">
        <f>IF(N462="snížená",J462,0)</f>
        <v>0</v>
      </c>
      <c r="BG462" s="192">
        <f>IF(N462="zákl. přenesená",J462,0)</f>
        <v>0</v>
      </c>
      <c r="BH462" s="192">
        <f>IF(N462="sníž. přenesená",J462,0)</f>
        <v>0</v>
      </c>
      <c r="BI462" s="192">
        <f>IF(N462="nulová",J462,0)</f>
        <v>0</v>
      </c>
      <c r="BJ462" s="19" t="s">
        <v>80</v>
      </c>
      <c r="BK462" s="192">
        <f>ROUND(I462*H462,2)</f>
        <v>0</v>
      </c>
      <c r="BL462" s="19" t="s">
        <v>155</v>
      </c>
      <c r="BM462" s="191" t="s">
        <v>660</v>
      </c>
    </row>
    <row r="463" spans="1:65" s="2" customFormat="1" ht="11.25">
      <c r="A463" s="36"/>
      <c r="B463" s="37"/>
      <c r="C463" s="38"/>
      <c r="D463" s="193" t="s">
        <v>157</v>
      </c>
      <c r="E463" s="38"/>
      <c r="F463" s="194" t="s">
        <v>661</v>
      </c>
      <c r="G463" s="38"/>
      <c r="H463" s="38"/>
      <c r="I463" s="195"/>
      <c r="J463" s="38"/>
      <c r="K463" s="38"/>
      <c r="L463" s="41"/>
      <c r="M463" s="196"/>
      <c r="N463" s="197"/>
      <c r="O463" s="66"/>
      <c r="P463" s="66"/>
      <c r="Q463" s="66"/>
      <c r="R463" s="66"/>
      <c r="S463" s="66"/>
      <c r="T463" s="67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T463" s="19" t="s">
        <v>157</v>
      </c>
      <c r="AU463" s="19" t="s">
        <v>82</v>
      </c>
    </row>
    <row r="464" spans="1:65" s="13" customFormat="1" ht="11.25">
      <c r="B464" s="198"/>
      <c r="C464" s="199"/>
      <c r="D464" s="200" t="s">
        <v>159</v>
      </c>
      <c r="E464" s="201" t="s">
        <v>19</v>
      </c>
      <c r="F464" s="202" t="s">
        <v>662</v>
      </c>
      <c r="G464" s="199"/>
      <c r="H464" s="201" t="s">
        <v>19</v>
      </c>
      <c r="I464" s="203"/>
      <c r="J464" s="199"/>
      <c r="K464" s="199"/>
      <c r="L464" s="204"/>
      <c r="M464" s="205"/>
      <c r="N464" s="206"/>
      <c r="O464" s="206"/>
      <c r="P464" s="206"/>
      <c r="Q464" s="206"/>
      <c r="R464" s="206"/>
      <c r="S464" s="206"/>
      <c r="T464" s="207"/>
      <c r="AT464" s="208" t="s">
        <v>159</v>
      </c>
      <c r="AU464" s="208" t="s">
        <v>82</v>
      </c>
      <c r="AV464" s="13" t="s">
        <v>80</v>
      </c>
      <c r="AW464" s="13" t="s">
        <v>34</v>
      </c>
      <c r="AX464" s="13" t="s">
        <v>73</v>
      </c>
      <c r="AY464" s="208" t="s">
        <v>148</v>
      </c>
    </row>
    <row r="465" spans="1:65" s="14" customFormat="1" ht="11.25">
      <c r="B465" s="209"/>
      <c r="C465" s="210"/>
      <c r="D465" s="200" t="s">
        <v>159</v>
      </c>
      <c r="E465" s="211" t="s">
        <v>19</v>
      </c>
      <c r="F465" s="212" t="s">
        <v>663</v>
      </c>
      <c r="G465" s="210"/>
      <c r="H465" s="213">
        <v>172</v>
      </c>
      <c r="I465" s="214"/>
      <c r="J465" s="210"/>
      <c r="K465" s="210"/>
      <c r="L465" s="215"/>
      <c r="M465" s="216"/>
      <c r="N465" s="217"/>
      <c r="O465" s="217"/>
      <c r="P465" s="217"/>
      <c r="Q465" s="217"/>
      <c r="R465" s="217"/>
      <c r="S465" s="217"/>
      <c r="T465" s="218"/>
      <c r="AT465" s="219" t="s">
        <v>159</v>
      </c>
      <c r="AU465" s="219" t="s">
        <v>82</v>
      </c>
      <c r="AV465" s="14" t="s">
        <v>82</v>
      </c>
      <c r="AW465" s="14" t="s">
        <v>34</v>
      </c>
      <c r="AX465" s="14" t="s">
        <v>73</v>
      </c>
      <c r="AY465" s="219" t="s">
        <v>148</v>
      </c>
    </row>
    <row r="466" spans="1:65" s="15" customFormat="1" ht="11.25">
      <c r="B466" s="220"/>
      <c r="C466" s="221"/>
      <c r="D466" s="200" t="s">
        <v>159</v>
      </c>
      <c r="E466" s="222" t="s">
        <v>19</v>
      </c>
      <c r="F466" s="223" t="s">
        <v>162</v>
      </c>
      <c r="G466" s="221"/>
      <c r="H466" s="224">
        <v>172</v>
      </c>
      <c r="I466" s="225"/>
      <c r="J466" s="221"/>
      <c r="K466" s="221"/>
      <c r="L466" s="226"/>
      <c r="M466" s="227"/>
      <c r="N466" s="228"/>
      <c r="O466" s="228"/>
      <c r="P466" s="228"/>
      <c r="Q466" s="228"/>
      <c r="R466" s="228"/>
      <c r="S466" s="228"/>
      <c r="T466" s="229"/>
      <c r="AT466" s="230" t="s">
        <v>159</v>
      </c>
      <c r="AU466" s="230" t="s">
        <v>82</v>
      </c>
      <c r="AV466" s="15" t="s">
        <v>155</v>
      </c>
      <c r="AW466" s="15" t="s">
        <v>34</v>
      </c>
      <c r="AX466" s="15" t="s">
        <v>80</v>
      </c>
      <c r="AY466" s="230" t="s">
        <v>148</v>
      </c>
    </row>
    <row r="467" spans="1:65" s="2" customFormat="1" ht="24.2" customHeight="1">
      <c r="A467" s="36"/>
      <c r="B467" s="37"/>
      <c r="C467" s="180" t="s">
        <v>664</v>
      </c>
      <c r="D467" s="180" t="s">
        <v>150</v>
      </c>
      <c r="E467" s="181" t="s">
        <v>665</v>
      </c>
      <c r="F467" s="182" t="s">
        <v>666</v>
      </c>
      <c r="G467" s="183" t="s">
        <v>153</v>
      </c>
      <c r="H467" s="184">
        <v>7740</v>
      </c>
      <c r="I467" s="185"/>
      <c r="J467" s="186">
        <f>ROUND(I467*H467,2)</f>
        <v>0</v>
      </c>
      <c r="K467" s="182" t="s">
        <v>154</v>
      </c>
      <c r="L467" s="41"/>
      <c r="M467" s="187" t="s">
        <v>19</v>
      </c>
      <c r="N467" s="188" t="s">
        <v>44</v>
      </c>
      <c r="O467" s="66"/>
      <c r="P467" s="189">
        <f>O467*H467</f>
        <v>0</v>
      </c>
      <c r="Q467" s="189">
        <v>0</v>
      </c>
      <c r="R467" s="189">
        <f>Q467*H467</f>
        <v>0</v>
      </c>
      <c r="S467" s="189">
        <v>0</v>
      </c>
      <c r="T467" s="190">
        <f>S467*H467</f>
        <v>0</v>
      </c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R467" s="191" t="s">
        <v>155</v>
      </c>
      <c r="AT467" s="191" t="s">
        <v>150</v>
      </c>
      <c r="AU467" s="191" t="s">
        <v>82</v>
      </c>
      <c r="AY467" s="19" t="s">
        <v>148</v>
      </c>
      <c r="BE467" s="192">
        <f>IF(N467="základní",J467,0)</f>
        <v>0</v>
      </c>
      <c r="BF467" s="192">
        <f>IF(N467="snížená",J467,0)</f>
        <v>0</v>
      </c>
      <c r="BG467" s="192">
        <f>IF(N467="zákl. přenesená",J467,0)</f>
        <v>0</v>
      </c>
      <c r="BH467" s="192">
        <f>IF(N467="sníž. přenesená",J467,0)</f>
        <v>0</v>
      </c>
      <c r="BI467" s="192">
        <f>IF(N467="nulová",J467,0)</f>
        <v>0</v>
      </c>
      <c r="BJ467" s="19" t="s">
        <v>80</v>
      </c>
      <c r="BK467" s="192">
        <f>ROUND(I467*H467,2)</f>
        <v>0</v>
      </c>
      <c r="BL467" s="19" t="s">
        <v>155</v>
      </c>
      <c r="BM467" s="191" t="s">
        <v>667</v>
      </c>
    </row>
    <row r="468" spans="1:65" s="2" customFormat="1" ht="11.25">
      <c r="A468" s="36"/>
      <c r="B468" s="37"/>
      <c r="C468" s="38"/>
      <c r="D468" s="193" t="s">
        <v>157</v>
      </c>
      <c r="E468" s="38"/>
      <c r="F468" s="194" t="s">
        <v>668</v>
      </c>
      <c r="G468" s="38"/>
      <c r="H468" s="38"/>
      <c r="I468" s="195"/>
      <c r="J468" s="38"/>
      <c r="K468" s="38"/>
      <c r="L468" s="41"/>
      <c r="M468" s="196"/>
      <c r="N468" s="197"/>
      <c r="O468" s="66"/>
      <c r="P468" s="66"/>
      <c r="Q468" s="66"/>
      <c r="R468" s="66"/>
      <c r="S468" s="66"/>
      <c r="T468" s="67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T468" s="19" t="s">
        <v>157</v>
      </c>
      <c r="AU468" s="19" t="s">
        <v>82</v>
      </c>
    </row>
    <row r="469" spans="1:65" s="14" customFormat="1" ht="11.25">
      <c r="B469" s="209"/>
      <c r="C469" s="210"/>
      <c r="D469" s="200" t="s">
        <v>159</v>
      </c>
      <c r="E469" s="211" t="s">
        <v>19</v>
      </c>
      <c r="F469" s="212" t="s">
        <v>669</v>
      </c>
      <c r="G469" s="210"/>
      <c r="H469" s="213">
        <v>7740</v>
      </c>
      <c r="I469" s="214"/>
      <c r="J469" s="210"/>
      <c r="K469" s="210"/>
      <c r="L469" s="215"/>
      <c r="M469" s="216"/>
      <c r="N469" s="217"/>
      <c r="O469" s="217"/>
      <c r="P469" s="217"/>
      <c r="Q469" s="217"/>
      <c r="R469" s="217"/>
      <c r="S469" s="217"/>
      <c r="T469" s="218"/>
      <c r="AT469" s="219" t="s">
        <v>159</v>
      </c>
      <c r="AU469" s="219" t="s">
        <v>82</v>
      </c>
      <c r="AV469" s="14" t="s">
        <v>82</v>
      </c>
      <c r="AW469" s="14" t="s">
        <v>34</v>
      </c>
      <c r="AX469" s="14" t="s">
        <v>73</v>
      </c>
      <c r="AY469" s="219" t="s">
        <v>148</v>
      </c>
    </row>
    <row r="470" spans="1:65" s="15" customFormat="1" ht="11.25">
      <c r="B470" s="220"/>
      <c r="C470" s="221"/>
      <c r="D470" s="200" t="s">
        <v>159</v>
      </c>
      <c r="E470" s="222" t="s">
        <v>19</v>
      </c>
      <c r="F470" s="223" t="s">
        <v>162</v>
      </c>
      <c r="G470" s="221"/>
      <c r="H470" s="224">
        <v>7740</v>
      </c>
      <c r="I470" s="225"/>
      <c r="J470" s="221"/>
      <c r="K470" s="221"/>
      <c r="L470" s="226"/>
      <c r="M470" s="227"/>
      <c r="N470" s="228"/>
      <c r="O470" s="228"/>
      <c r="P470" s="228"/>
      <c r="Q470" s="228"/>
      <c r="R470" s="228"/>
      <c r="S470" s="228"/>
      <c r="T470" s="229"/>
      <c r="AT470" s="230" t="s">
        <v>159</v>
      </c>
      <c r="AU470" s="230" t="s">
        <v>82</v>
      </c>
      <c r="AV470" s="15" t="s">
        <v>155</v>
      </c>
      <c r="AW470" s="15" t="s">
        <v>34</v>
      </c>
      <c r="AX470" s="15" t="s">
        <v>80</v>
      </c>
      <c r="AY470" s="230" t="s">
        <v>148</v>
      </c>
    </row>
    <row r="471" spans="1:65" s="2" customFormat="1" ht="24.2" customHeight="1">
      <c r="A471" s="36"/>
      <c r="B471" s="37"/>
      <c r="C471" s="180" t="s">
        <v>670</v>
      </c>
      <c r="D471" s="180" t="s">
        <v>150</v>
      </c>
      <c r="E471" s="181" t="s">
        <v>671</v>
      </c>
      <c r="F471" s="182" t="s">
        <v>672</v>
      </c>
      <c r="G471" s="183" t="s">
        <v>153</v>
      </c>
      <c r="H471" s="184">
        <v>172</v>
      </c>
      <c r="I471" s="185"/>
      <c r="J471" s="186">
        <f>ROUND(I471*H471,2)</f>
        <v>0</v>
      </c>
      <c r="K471" s="182" t="s">
        <v>154</v>
      </c>
      <c r="L471" s="41"/>
      <c r="M471" s="187" t="s">
        <v>19</v>
      </c>
      <c r="N471" s="188" t="s">
        <v>44</v>
      </c>
      <c r="O471" s="66"/>
      <c r="P471" s="189">
        <f>O471*H471</f>
        <v>0</v>
      </c>
      <c r="Q471" s="189">
        <v>0</v>
      </c>
      <c r="R471" s="189">
        <f>Q471*H471</f>
        <v>0</v>
      </c>
      <c r="S471" s="189">
        <v>0</v>
      </c>
      <c r="T471" s="190">
        <f>S471*H471</f>
        <v>0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191" t="s">
        <v>155</v>
      </c>
      <c r="AT471" s="191" t="s">
        <v>150</v>
      </c>
      <c r="AU471" s="191" t="s">
        <v>82</v>
      </c>
      <c r="AY471" s="19" t="s">
        <v>148</v>
      </c>
      <c r="BE471" s="192">
        <f>IF(N471="základní",J471,0)</f>
        <v>0</v>
      </c>
      <c r="BF471" s="192">
        <f>IF(N471="snížená",J471,0)</f>
        <v>0</v>
      </c>
      <c r="BG471" s="192">
        <f>IF(N471="zákl. přenesená",J471,0)</f>
        <v>0</v>
      </c>
      <c r="BH471" s="192">
        <f>IF(N471="sníž. přenesená",J471,0)</f>
        <v>0</v>
      </c>
      <c r="BI471" s="192">
        <f>IF(N471="nulová",J471,0)</f>
        <v>0</v>
      </c>
      <c r="BJ471" s="19" t="s">
        <v>80</v>
      </c>
      <c r="BK471" s="192">
        <f>ROUND(I471*H471,2)</f>
        <v>0</v>
      </c>
      <c r="BL471" s="19" t="s">
        <v>155</v>
      </c>
      <c r="BM471" s="191" t="s">
        <v>673</v>
      </c>
    </row>
    <row r="472" spans="1:65" s="2" customFormat="1" ht="11.25">
      <c r="A472" s="36"/>
      <c r="B472" s="37"/>
      <c r="C472" s="38"/>
      <c r="D472" s="193" t="s">
        <v>157</v>
      </c>
      <c r="E472" s="38"/>
      <c r="F472" s="194" t="s">
        <v>674</v>
      </c>
      <c r="G472" s="38"/>
      <c r="H472" s="38"/>
      <c r="I472" s="195"/>
      <c r="J472" s="38"/>
      <c r="K472" s="38"/>
      <c r="L472" s="41"/>
      <c r="M472" s="196"/>
      <c r="N472" s="197"/>
      <c r="O472" s="66"/>
      <c r="P472" s="66"/>
      <c r="Q472" s="66"/>
      <c r="R472" s="66"/>
      <c r="S472" s="66"/>
      <c r="T472" s="67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T472" s="19" t="s">
        <v>157</v>
      </c>
      <c r="AU472" s="19" t="s">
        <v>82</v>
      </c>
    </row>
    <row r="473" spans="1:65" s="13" customFormat="1" ht="11.25">
      <c r="B473" s="198"/>
      <c r="C473" s="199"/>
      <c r="D473" s="200" t="s">
        <v>159</v>
      </c>
      <c r="E473" s="201" t="s">
        <v>19</v>
      </c>
      <c r="F473" s="202" t="s">
        <v>662</v>
      </c>
      <c r="G473" s="199"/>
      <c r="H473" s="201" t="s">
        <v>19</v>
      </c>
      <c r="I473" s="203"/>
      <c r="J473" s="199"/>
      <c r="K473" s="199"/>
      <c r="L473" s="204"/>
      <c r="M473" s="205"/>
      <c r="N473" s="206"/>
      <c r="O473" s="206"/>
      <c r="P473" s="206"/>
      <c r="Q473" s="206"/>
      <c r="R473" s="206"/>
      <c r="S473" s="206"/>
      <c r="T473" s="207"/>
      <c r="AT473" s="208" t="s">
        <v>159</v>
      </c>
      <c r="AU473" s="208" t="s">
        <v>82</v>
      </c>
      <c r="AV473" s="13" t="s">
        <v>80</v>
      </c>
      <c r="AW473" s="13" t="s">
        <v>34</v>
      </c>
      <c r="AX473" s="13" t="s">
        <v>73</v>
      </c>
      <c r="AY473" s="208" t="s">
        <v>148</v>
      </c>
    </row>
    <row r="474" spans="1:65" s="14" customFormat="1" ht="11.25">
      <c r="B474" s="209"/>
      <c r="C474" s="210"/>
      <c r="D474" s="200" t="s">
        <v>159</v>
      </c>
      <c r="E474" s="211" t="s">
        <v>19</v>
      </c>
      <c r="F474" s="212" t="s">
        <v>663</v>
      </c>
      <c r="G474" s="210"/>
      <c r="H474" s="213">
        <v>172</v>
      </c>
      <c r="I474" s="214"/>
      <c r="J474" s="210"/>
      <c r="K474" s="210"/>
      <c r="L474" s="215"/>
      <c r="M474" s="216"/>
      <c r="N474" s="217"/>
      <c r="O474" s="217"/>
      <c r="P474" s="217"/>
      <c r="Q474" s="217"/>
      <c r="R474" s="217"/>
      <c r="S474" s="217"/>
      <c r="T474" s="218"/>
      <c r="AT474" s="219" t="s">
        <v>159</v>
      </c>
      <c r="AU474" s="219" t="s">
        <v>82</v>
      </c>
      <c r="AV474" s="14" t="s">
        <v>82</v>
      </c>
      <c r="AW474" s="14" t="s">
        <v>34</v>
      </c>
      <c r="AX474" s="14" t="s">
        <v>73</v>
      </c>
      <c r="AY474" s="219" t="s">
        <v>148</v>
      </c>
    </row>
    <row r="475" spans="1:65" s="15" customFormat="1" ht="11.25">
      <c r="B475" s="220"/>
      <c r="C475" s="221"/>
      <c r="D475" s="200" t="s">
        <v>159</v>
      </c>
      <c r="E475" s="222" t="s">
        <v>19</v>
      </c>
      <c r="F475" s="223" t="s">
        <v>162</v>
      </c>
      <c r="G475" s="221"/>
      <c r="H475" s="224">
        <v>172</v>
      </c>
      <c r="I475" s="225"/>
      <c r="J475" s="221"/>
      <c r="K475" s="221"/>
      <c r="L475" s="226"/>
      <c r="M475" s="227"/>
      <c r="N475" s="228"/>
      <c r="O475" s="228"/>
      <c r="P475" s="228"/>
      <c r="Q475" s="228"/>
      <c r="R475" s="228"/>
      <c r="S475" s="228"/>
      <c r="T475" s="229"/>
      <c r="AT475" s="230" t="s">
        <v>159</v>
      </c>
      <c r="AU475" s="230" t="s">
        <v>82</v>
      </c>
      <c r="AV475" s="15" t="s">
        <v>155</v>
      </c>
      <c r="AW475" s="15" t="s">
        <v>34</v>
      </c>
      <c r="AX475" s="15" t="s">
        <v>80</v>
      </c>
      <c r="AY475" s="230" t="s">
        <v>148</v>
      </c>
    </row>
    <row r="476" spans="1:65" s="2" customFormat="1" ht="16.5" customHeight="1">
      <c r="A476" s="36"/>
      <c r="B476" s="37"/>
      <c r="C476" s="180" t="s">
        <v>675</v>
      </c>
      <c r="D476" s="180" t="s">
        <v>150</v>
      </c>
      <c r="E476" s="181" t="s">
        <v>676</v>
      </c>
      <c r="F476" s="182" t="s">
        <v>677</v>
      </c>
      <c r="G476" s="183" t="s">
        <v>165</v>
      </c>
      <c r="H476" s="184">
        <v>40</v>
      </c>
      <c r="I476" s="185"/>
      <c r="J476" s="186">
        <f>ROUND(I476*H476,2)</f>
        <v>0</v>
      </c>
      <c r="K476" s="182" t="s">
        <v>154</v>
      </c>
      <c r="L476" s="41"/>
      <c r="M476" s="187" t="s">
        <v>19</v>
      </c>
      <c r="N476" s="188" t="s">
        <v>44</v>
      </c>
      <c r="O476" s="66"/>
      <c r="P476" s="189">
        <f>O476*H476</f>
        <v>0</v>
      </c>
      <c r="Q476" s="189">
        <v>0</v>
      </c>
      <c r="R476" s="189">
        <f>Q476*H476</f>
        <v>0</v>
      </c>
      <c r="S476" s="189">
        <v>0</v>
      </c>
      <c r="T476" s="190">
        <f>S476*H476</f>
        <v>0</v>
      </c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R476" s="191" t="s">
        <v>155</v>
      </c>
      <c r="AT476" s="191" t="s">
        <v>150</v>
      </c>
      <c r="AU476" s="191" t="s">
        <v>82</v>
      </c>
      <c r="AY476" s="19" t="s">
        <v>148</v>
      </c>
      <c r="BE476" s="192">
        <f>IF(N476="základní",J476,0)</f>
        <v>0</v>
      </c>
      <c r="BF476" s="192">
        <f>IF(N476="snížená",J476,0)</f>
        <v>0</v>
      </c>
      <c r="BG476" s="192">
        <f>IF(N476="zákl. přenesená",J476,0)</f>
        <v>0</v>
      </c>
      <c r="BH476" s="192">
        <f>IF(N476="sníž. přenesená",J476,0)</f>
        <v>0</v>
      </c>
      <c r="BI476" s="192">
        <f>IF(N476="nulová",J476,0)</f>
        <v>0</v>
      </c>
      <c r="BJ476" s="19" t="s">
        <v>80</v>
      </c>
      <c r="BK476" s="192">
        <f>ROUND(I476*H476,2)</f>
        <v>0</v>
      </c>
      <c r="BL476" s="19" t="s">
        <v>155</v>
      </c>
      <c r="BM476" s="191" t="s">
        <v>678</v>
      </c>
    </row>
    <row r="477" spans="1:65" s="2" customFormat="1" ht="11.25">
      <c r="A477" s="36"/>
      <c r="B477" s="37"/>
      <c r="C477" s="38"/>
      <c r="D477" s="193" t="s">
        <v>157</v>
      </c>
      <c r="E477" s="38"/>
      <c r="F477" s="194" t="s">
        <v>679</v>
      </c>
      <c r="G477" s="38"/>
      <c r="H477" s="38"/>
      <c r="I477" s="195"/>
      <c r="J477" s="38"/>
      <c r="K477" s="38"/>
      <c r="L477" s="41"/>
      <c r="M477" s="196"/>
      <c r="N477" s="197"/>
      <c r="O477" s="66"/>
      <c r="P477" s="66"/>
      <c r="Q477" s="66"/>
      <c r="R477" s="66"/>
      <c r="S477" s="66"/>
      <c r="T477" s="67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T477" s="19" t="s">
        <v>157</v>
      </c>
      <c r="AU477" s="19" t="s">
        <v>82</v>
      </c>
    </row>
    <row r="478" spans="1:65" s="13" customFormat="1" ht="11.25">
      <c r="B478" s="198"/>
      <c r="C478" s="199"/>
      <c r="D478" s="200" t="s">
        <v>159</v>
      </c>
      <c r="E478" s="201" t="s">
        <v>19</v>
      </c>
      <c r="F478" s="202" t="s">
        <v>680</v>
      </c>
      <c r="G478" s="199"/>
      <c r="H478" s="201" t="s">
        <v>19</v>
      </c>
      <c r="I478" s="203"/>
      <c r="J478" s="199"/>
      <c r="K478" s="199"/>
      <c r="L478" s="204"/>
      <c r="M478" s="205"/>
      <c r="N478" s="206"/>
      <c r="O478" s="206"/>
      <c r="P478" s="206"/>
      <c r="Q478" s="206"/>
      <c r="R478" s="206"/>
      <c r="S478" s="206"/>
      <c r="T478" s="207"/>
      <c r="AT478" s="208" t="s">
        <v>159</v>
      </c>
      <c r="AU478" s="208" t="s">
        <v>82</v>
      </c>
      <c r="AV478" s="13" t="s">
        <v>80</v>
      </c>
      <c r="AW478" s="13" t="s">
        <v>34</v>
      </c>
      <c r="AX478" s="13" t="s">
        <v>73</v>
      </c>
      <c r="AY478" s="208" t="s">
        <v>148</v>
      </c>
    </row>
    <row r="479" spans="1:65" s="14" customFormat="1" ht="11.25">
      <c r="B479" s="209"/>
      <c r="C479" s="210"/>
      <c r="D479" s="200" t="s">
        <v>159</v>
      </c>
      <c r="E479" s="211" t="s">
        <v>19</v>
      </c>
      <c r="F479" s="212" t="s">
        <v>681</v>
      </c>
      <c r="G479" s="210"/>
      <c r="H479" s="213">
        <v>40</v>
      </c>
      <c r="I479" s="214"/>
      <c r="J479" s="210"/>
      <c r="K479" s="210"/>
      <c r="L479" s="215"/>
      <c r="M479" s="216"/>
      <c r="N479" s="217"/>
      <c r="O479" s="217"/>
      <c r="P479" s="217"/>
      <c r="Q479" s="217"/>
      <c r="R479" s="217"/>
      <c r="S479" s="217"/>
      <c r="T479" s="218"/>
      <c r="AT479" s="219" t="s">
        <v>159</v>
      </c>
      <c r="AU479" s="219" t="s">
        <v>82</v>
      </c>
      <c r="AV479" s="14" t="s">
        <v>82</v>
      </c>
      <c r="AW479" s="14" t="s">
        <v>34</v>
      </c>
      <c r="AX479" s="14" t="s">
        <v>73</v>
      </c>
      <c r="AY479" s="219" t="s">
        <v>148</v>
      </c>
    </row>
    <row r="480" spans="1:65" s="15" customFormat="1" ht="11.25">
      <c r="B480" s="220"/>
      <c r="C480" s="221"/>
      <c r="D480" s="200" t="s">
        <v>159</v>
      </c>
      <c r="E480" s="222" t="s">
        <v>19</v>
      </c>
      <c r="F480" s="223" t="s">
        <v>162</v>
      </c>
      <c r="G480" s="221"/>
      <c r="H480" s="224">
        <v>40</v>
      </c>
      <c r="I480" s="225"/>
      <c r="J480" s="221"/>
      <c r="K480" s="221"/>
      <c r="L480" s="226"/>
      <c r="M480" s="227"/>
      <c r="N480" s="228"/>
      <c r="O480" s="228"/>
      <c r="P480" s="228"/>
      <c r="Q480" s="228"/>
      <c r="R480" s="228"/>
      <c r="S480" s="228"/>
      <c r="T480" s="229"/>
      <c r="AT480" s="230" t="s">
        <v>159</v>
      </c>
      <c r="AU480" s="230" t="s">
        <v>82</v>
      </c>
      <c r="AV480" s="15" t="s">
        <v>155</v>
      </c>
      <c r="AW480" s="15" t="s">
        <v>34</v>
      </c>
      <c r="AX480" s="15" t="s">
        <v>80</v>
      </c>
      <c r="AY480" s="230" t="s">
        <v>148</v>
      </c>
    </row>
    <row r="481" spans="1:65" s="2" customFormat="1" ht="21.75" customHeight="1">
      <c r="A481" s="36"/>
      <c r="B481" s="37"/>
      <c r="C481" s="180" t="s">
        <v>682</v>
      </c>
      <c r="D481" s="180" t="s">
        <v>150</v>
      </c>
      <c r="E481" s="181" t="s">
        <v>683</v>
      </c>
      <c r="F481" s="182" t="s">
        <v>684</v>
      </c>
      <c r="G481" s="183" t="s">
        <v>165</v>
      </c>
      <c r="H481" s="184">
        <v>1800</v>
      </c>
      <c r="I481" s="185"/>
      <c r="J481" s="186">
        <f>ROUND(I481*H481,2)</f>
        <v>0</v>
      </c>
      <c r="K481" s="182" t="s">
        <v>154</v>
      </c>
      <c r="L481" s="41"/>
      <c r="M481" s="187" t="s">
        <v>19</v>
      </c>
      <c r="N481" s="188" t="s">
        <v>44</v>
      </c>
      <c r="O481" s="66"/>
      <c r="P481" s="189">
        <f>O481*H481</f>
        <v>0</v>
      </c>
      <c r="Q481" s="189">
        <v>0</v>
      </c>
      <c r="R481" s="189">
        <f>Q481*H481</f>
        <v>0</v>
      </c>
      <c r="S481" s="189">
        <v>0</v>
      </c>
      <c r="T481" s="190">
        <f>S481*H481</f>
        <v>0</v>
      </c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R481" s="191" t="s">
        <v>155</v>
      </c>
      <c r="AT481" s="191" t="s">
        <v>150</v>
      </c>
      <c r="AU481" s="191" t="s">
        <v>82</v>
      </c>
      <c r="AY481" s="19" t="s">
        <v>148</v>
      </c>
      <c r="BE481" s="192">
        <f>IF(N481="základní",J481,0)</f>
        <v>0</v>
      </c>
      <c r="BF481" s="192">
        <f>IF(N481="snížená",J481,0)</f>
        <v>0</v>
      </c>
      <c r="BG481" s="192">
        <f>IF(N481="zákl. přenesená",J481,0)</f>
        <v>0</v>
      </c>
      <c r="BH481" s="192">
        <f>IF(N481="sníž. přenesená",J481,0)</f>
        <v>0</v>
      </c>
      <c r="BI481" s="192">
        <f>IF(N481="nulová",J481,0)</f>
        <v>0</v>
      </c>
      <c r="BJ481" s="19" t="s">
        <v>80</v>
      </c>
      <c r="BK481" s="192">
        <f>ROUND(I481*H481,2)</f>
        <v>0</v>
      </c>
      <c r="BL481" s="19" t="s">
        <v>155</v>
      </c>
      <c r="BM481" s="191" t="s">
        <v>685</v>
      </c>
    </row>
    <row r="482" spans="1:65" s="2" customFormat="1" ht="11.25">
      <c r="A482" s="36"/>
      <c r="B482" s="37"/>
      <c r="C482" s="38"/>
      <c r="D482" s="193" t="s">
        <v>157</v>
      </c>
      <c r="E482" s="38"/>
      <c r="F482" s="194" t="s">
        <v>686</v>
      </c>
      <c r="G482" s="38"/>
      <c r="H482" s="38"/>
      <c r="I482" s="195"/>
      <c r="J482" s="38"/>
      <c r="K482" s="38"/>
      <c r="L482" s="41"/>
      <c r="M482" s="196"/>
      <c r="N482" s="197"/>
      <c r="O482" s="66"/>
      <c r="P482" s="66"/>
      <c r="Q482" s="66"/>
      <c r="R482" s="66"/>
      <c r="S482" s="66"/>
      <c r="T482" s="67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T482" s="19" t="s">
        <v>157</v>
      </c>
      <c r="AU482" s="19" t="s">
        <v>82</v>
      </c>
    </row>
    <row r="483" spans="1:65" s="14" customFormat="1" ht="11.25">
      <c r="B483" s="209"/>
      <c r="C483" s="210"/>
      <c r="D483" s="200" t="s">
        <v>159</v>
      </c>
      <c r="E483" s="211" t="s">
        <v>19</v>
      </c>
      <c r="F483" s="212" t="s">
        <v>687</v>
      </c>
      <c r="G483" s="210"/>
      <c r="H483" s="213">
        <v>1800</v>
      </c>
      <c r="I483" s="214"/>
      <c r="J483" s="210"/>
      <c r="K483" s="210"/>
      <c r="L483" s="215"/>
      <c r="M483" s="216"/>
      <c r="N483" s="217"/>
      <c r="O483" s="217"/>
      <c r="P483" s="217"/>
      <c r="Q483" s="217"/>
      <c r="R483" s="217"/>
      <c r="S483" s="217"/>
      <c r="T483" s="218"/>
      <c r="AT483" s="219" t="s">
        <v>159</v>
      </c>
      <c r="AU483" s="219" t="s">
        <v>82</v>
      </c>
      <c r="AV483" s="14" t="s">
        <v>82</v>
      </c>
      <c r="AW483" s="14" t="s">
        <v>34</v>
      </c>
      <c r="AX483" s="14" t="s">
        <v>73</v>
      </c>
      <c r="AY483" s="219" t="s">
        <v>148</v>
      </c>
    </row>
    <row r="484" spans="1:65" s="15" customFormat="1" ht="11.25">
      <c r="B484" s="220"/>
      <c r="C484" s="221"/>
      <c r="D484" s="200" t="s">
        <v>159</v>
      </c>
      <c r="E484" s="222" t="s">
        <v>19</v>
      </c>
      <c r="F484" s="223" t="s">
        <v>162</v>
      </c>
      <c r="G484" s="221"/>
      <c r="H484" s="224">
        <v>1800</v>
      </c>
      <c r="I484" s="225"/>
      <c r="J484" s="221"/>
      <c r="K484" s="221"/>
      <c r="L484" s="226"/>
      <c r="M484" s="227"/>
      <c r="N484" s="228"/>
      <c r="O484" s="228"/>
      <c r="P484" s="228"/>
      <c r="Q484" s="228"/>
      <c r="R484" s="228"/>
      <c r="S484" s="228"/>
      <c r="T484" s="229"/>
      <c r="AT484" s="230" t="s">
        <v>159</v>
      </c>
      <c r="AU484" s="230" t="s">
        <v>82</v>
      </c>
      <c r="AV484" s="15" t="s">
        <v>155</v>
      </c>
      <c r="AW484" s="15" t="s">
        <v>34</v>
      </c>
      <c r="AX484" s="15" t="s">
        <v>80</v>
      </c>
      <c r="AY484" s="230" t="s">
        <v>148</v>
      </c>
    </row>
    <row r="485" spans="1:65" s="2" customFormat="1" ht="16.5" customHeight="1">
      <c r="A485" s="36"/>
      <c r="B485" s="37"/>
      <c r="C485" s="180" t="s">
        <v>688</v>
      </c>
      <c r="D485" s="180" t="s">
        <v>150</v>
      </c>
      <c r="E485" s="181" t="s">
        <v>689</v>
      </c>
      <c r="F485" s="182" t="s">
        <v>690</v>
      </c>
      <c r="G485" s="183" t="s">
        <v>165</v>
      </c>
      <c r="H485" s="184">
        <v>40</v>
      </c>
      <c r="I485" s="185"/>
      <c r="J485" s="186">
        <f>ROUND(I485*H485,2)</f>
        <v>0</v>
      </c>
      <c r="K485" s="182" t="s">
        <v>154</v>
      </c>
      <c r="L485" s="41"/>
      <c r="M485" s="187" t="s">
        <v>19</v>
      </c>
      <c r="N485" s="188" t="s">
        <v>44</v>
      </c>
      <c r="O485" s="66"/>
      <c r="P485" s="189">
        <f>O485*H485</f>
        <v>0</v>
      </c>
      <c r="Q485" s="189">
        <v>0</v>
      </c>
      <c r="R485" s="189">
        <f>Q485*H485</f>
        <v>0</v>
      </c>
      <c r="S485" s="189">
        <v>0</v>
      </c>
      <c r="T485" s="190">
        <f>S485*H485</f>
        <v>0</v>
      </c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R485" s="191" t="s">
        <v>155</v>
      </c>
      <c r="AT485" s="191" t="s">
        <v>150</v>
      </c>
      <c r="AU485" s="191" t="s">
        <v>82</v>
      </c>
      <c r="AY485" s="19" t="s">
        <v>148</v>
      </c>
      <c r="BE485" s="192">
        <f>IF(N485="základní",J485,0)</f>
        <v>0</v>
      </c>
      <c r="BF485" s="192">
        <f>IF(N485="snížená",J485,0)</f>
        <v>0</v>
      </c>
      <c r="BG485" s="192">
        <f>IF(N485="zákl. přenesená",J485,0)</f>
        <v>0</v>
      </c>
      <c r="BH485" s="192">
        <f>IF(N485="sníž. přenesená",J485,0)</f>
        <v>0</v>
      </c>
      <c r="BI485" s="192">
        <f>IF(N485="nulová",J485,0)</f>
        <v>0</v>
      </c>
      <c r="BJ485" s="19" t="s">
        <v>80</v>
      </c>
      <c r="BK485" s="192">
        <f>ROUND(I485*H485,2)</f>
        <v>0</v>
      </c>
      <c r="BL485" s="19" t="s">
        <v>155</v>
      </c>
      <c r="BM485" s="191" t="s">
        <v>691</v>
      </c>
    </row>
    <row r="486" spans="1:65" s="2" customFormat="1" ht="11.25">
      <c r="A486" s="36"/>
      <c r="B486" s="37"/>
      <c r="C486" s="38"/>
      <c r="D486" s="193" t="s">
        <v>157</v>
      </c>
      <c r="E486" s="38"/>
      <c r="F486" s="194" t="s">
        <v>692</v>
      </c>
      <c r="G486" s="38"/>
      <c r="H486" s="38"/>
      <c r="I486" s="195"/>
      <c r="J486" s="38"/>
      <c r="K486" s="38"/>
      <c r="L486" s="41"/>
      <c r="M486" s="196"/>
      <c r="N486" s="197"/>
      <c r="O486" s="66"/>
      <c r="P486" s="66"/>
      <c r="Q486" s="66"/>
      <c r="R486" s="66"/>
      <c r="S486" s="66"/>
      <c r="T486" s="67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T486" s="19" t="s">
        <v>157</v>
      </c>
      <c r="AU486" s="19" t="s">
        <v>82</v>
      </c>
    </row>
    <row r="487" spans="1:65" s="2" customFormat="1" ht="16.5" customHeight="1">
      <c r="A487" s="36"/>
      <c r="B487" s="37"/>
      <c r="C487" s="180" t="s">
        <v>693</v>
      </c>
      <c r="D487" s="180" t="s">
        <v>150</v>
      </c>
      <c r="E487" s="181" t="s">
        <v>694</v>
      </c>
      <c r="F487" s="182" t="s">
        <v>695</v>
      </c>
      <c r="G487" s="183" t="s">
        <v>153</v>
      </c>
      <c r="H487" s="184">
        <v>442</v>
      </c>
      <c r="I487" s="185"/>
      <c r="J487" s="186">
        <f>ROUND(I487*H487,2)</f>
        <v>0</v>
      </c>
      <c r="K487" s="182" t="s">
        <v>154</v>
      </c>
      <c r="L487" s="41"/>
      <c r="M487" s="187" t="s">
        <v>19</v>
      </c>
      <c r="N487" s="188" t="s">
        <v>44</v>
      </c>
      <c r="O487" s="66"/>
      <c r="P487" s="189">
        <f>O487*H487</f>
        <v>0</v>
      </c>
      <c r="Q487" s="189">
        <v>0</v>
      </c>
      <c r="R487" s="189">
        <f>Q487*H487</f>
        <v>0</v>
      </c>
      <c r="S487" s="189">
        <v>0</v>
      </c>
      <c r="T487" s="190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191" t="s">
        <v>155</v>
      </c>
      <c r="AT487" s="191" t="s">
        <v>150</v>
      </c>
      <c r="AU487" s="191" t="s">
        <v>82</v>
      </c>
      <c r="AY487" s="19" t="s">
        <v>148</v>
      </c>
      <c r="BE487" s="192">
        <f>IF(N487="základní",J487,0)</f>
        <v>0</v>
      </c>
      <c r="BF487" s="192">
        <f>IF(N487="snížená",J487,0)</f>
        <v>0</v>
      </c>
      <c r="BG487" s="192">
        <f>IF(N487="zákl. přenesená",J487,0)</f>
        <v>0</v>
      </c>
      <c r="BH487" s="192">
        <f>IF(N487="sníž. přenesená",J487,0)</f>
        <v>0</v>
      </c>
      <c r="BI487" s="192">
        <f>IF(N487="nulová",J487,0)</f>
        <v>0</v>
      </c>
      <c r="BJ487" s="19" t="s">
        <v>80</v>
      </c>
      <c r="BK487" s="192">
        <f>ROUND(I487*H487,2)</f>
        <v>0</v>
      </c>
      <c r="BL487" s="19" t="s">
        <v>155</v>
      </c>
      <c r="BM487" s="191" t="s">
        <v>696</v>
      </c>
    </row>
    <row r="488" spans="1:65" s="2" customFormat="1" ht="11.25">
      <c r="A488" s="36"/>
      <c r="B488" s="37"/>
      <c r="C488" s="38"/>
      <c r="D488" s="193" t="s">
        <v>157</v>
      </c>
      <c r="E488" s="38"/>
      <c r="F488" s="194" t="s">
        <v>697</v>
      </c>
      <c r="G488" s="38"/>
      <c r="H488" s="38"/>
      <c r="I488" s="195"/>
      <c r="J488" s="38"/>
      <c r="K488" s="38"/>
      <c r="L488" s="41"/>
      <c r="M488" s="196"/>
      <c r="N488" s="197"/>
      <c r="O488" s="66"/>
      <c r="P488" s="66"/>
      <c r="Q488" s="66"/>
      <c r="R488" s="66"/>
      <c r="S488" s="66"/>
      <c r="T488" s="67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T488" s="19" t="s">
        <v>157</v>
      </c>
      <c r="AU488" s="19" t="s">
        <v>82</v>
      </c>
    </row>
    <row r="489" spans="1:65" s="13" customFormat="1" ht="11.25">
      <c r="B489" s="198"/>
      <c r="C489" s="199"/>
      <c r="D489" s="200" t="s">
        <v>159</v>
      </c>
      <c r="E489" s="201" t="s">
        <v>19</v>
      </c>
      <c r="F489" s="202" t="s">
        <v>698</v>
      </c>
      <c r="G489" s="199"/>
      <c r="H489" s="201" t="s">
        <v>19</v>
      </c>
      <c r="I489" s="203"/>
      <c r="J489" s="199"/>
      <c r="K489" s="199"/>
      <c r="L489" s="204"/>
      <c r="M489" s="205"/>
      <c r="N489" s="206"/>
      <c r="O489" s="206"/>
      <c r="P489" s="206"/>
      <c r="Q489" s="206"/>
      <c r="R489" s="206"/>
      <c r="S489" s="206"/>
      <c r="T489" s="207"/>
      <c r="AT489" s="208" t="s">
        <v>159</v>
      </c>
      <c r="AU489" s="208" t="s">
        <v>82</v>
      </c>
      <c r="AV489" s="13" t="s">
        <v>80</v>
      </c>
      <c r="AW489" s="13" t="s">
        <v>34</v>
      </c>
      <c r="AX489" s="13" t="s">
        <v>73</v>
      </c>
      <c r="AY489" s="208" t="s">
        <v>148</v>
      </c>
    </row>
    <row r="490" spans="1:65" s="14" customFormat="1" ht="11.25">
      <c r="B490" s="209"/>
      <c r="C490" s="210"/>
      <c r="D490" s="200" t="s">
        <v>159</v>
      </c>
      <c r="E490" s="211" t="s">
        <v>19</v>
      </c>
      <c r="F490" s="212" t="s">
        <v>699</v>
      </c>
      <c r="G490" s="210"/>
      <c r="H490" s="213">
        <v>172</v>
      </c>
      <c r="I490" s="214"/>
      <c r="J490" s="210"/>
      <c r="K490" s="210"/>
      <c r="L490" s="215"/>
      <c r="M490" s="216"/>
      <c r="N490" s="217"/>
      <c r="O490" s="217"/>
      <c r="P490" s="217"/>
      <c r="Q490" s="217"/>
      <c r="R490" s="217"/>
      <c r="S490" s="217"/>
      <c r="T490" s="218"/>
      <c r="AT490" s="219" t="s">
        <v>159</v>
      </c>
      <c r="AU490" s="219" t="s">
        <v>82</v>
      </c>
      <c r="AV490" s="14" t="s">
        <v>82</v>
      </c>
      <c r="AW490" s="14" t="s">
        <v>34</v>
      </c>
      <c r="AX490" s="14" t="s">
        <v>73</v>
      </c>
      <c r="AY490" s="219" t="s">
        <v>148</v>
      </c>
    </row>
    <row r="491" spans="1:65" s="14" customFormat="1" ht="11.25">
      <c r="B491" s="209"/>
      <c r="C491" s="210"/>
      <c r="D491" s="200" t="s">
        <v>159</v>
      </c>
      <c r="E491" s="211" t="s">
        <v>19</v>
      </c>
      <c r="F491" s="212" t="s">
        <v>700</v>
      </c>
      <c r="G491" s="210"/>
      <c r="H491" s="213">
        <v>190</v>
      </c>
      <c r="I491" s="214"/>
      <c r="J491" s="210"/>
      <c r="K491" s="210"/>
      <c r="L491" s="215"/>
      <c r="M491" s="216"/>
      <c r="N491" s="217"/>
      <c r="O491" s="217"/>
      <c r="P491" s="217"/>
      <c r="Q491" s="217"/>
      <c r="R491" s="217"/>
      <c r="S491" s="217"/>
      <c r="T491" s="218"/>
      <c r="AT491" s="219" t="s">
        <v>159</v>
      </c>
      <c r="AU491" s="219" t="s">
        <v>82</v>
      </c>
      <c r="AV491" s="14" t="s">
        <v>82</v>
      </c>
      <c r="AW491" s="14" t="s">
        <v>34</v>
      </c>
      <c r="AX491" s="14" t="s">
        <v>73</v>
      </c>
      <c r="AY491" s="219" t="s">
        <v>148</v>
      </c>
    </row>
    <row r="492" spans="1:65" s="14" customFormat="1" ht="11.25">
      <c r="B492" s="209"/>
      <c r="C492" s="210"/>
      <c r="D492" s="200" t="s">
        <v>159</v>
      </c>
      <c r="E492" s="211" t="s">
        <v>19</v>
      </c>
      <c r="F492" s="212" t="s">
        <v>701</v>
      </c>
      <c r="G492" s="210"/>
      <c r="H492" s="213">
        <v>80</v>
      </c>
      <c r="I492" s="214"/>
      <c r="J492" s="210"/>
      <c r="K492" s="210"/>
      <c r="L492" s="215"/>
      <c r="M492" s="216"/>
      <c r="N492" s="217"/>
      <c r="O492" s="217"/>
      <c r="P492" s="217"/>
      <c r="Q492" s="217"/>
      <c r="R492" s="217"/>
      <c r="S492" s="217"/>
      <c r="T492" s="218"/>
      <c r="AT492" s="219" t="s">
        <v>159</v>
      </c>
      <c r="AU492" s="219" t="s">
        <v>82</v>
      </c>
      <c r="AV492" s="14" t="s">
        <v>82</v>
      </c>
      <c r="AW492" s="14" t="s">
        <v>34</v>
      </c>
      <c r="AX492" s="14" t="s">
        <v>73</v>
      </c>
      <c r="AY492" s="219" t="s">
        <v>148</v>
      </c>
    </row>
    <row r="493" spans="1:65" s="15" customFormat="1" ht="11.25">
      <c r="B493" s="220"/>
      <c r="C493" s="221"/>
      <c r="D493" s="200" t="s">
        <v>159</v>
      </c>
      <c r="E493" s="222" t="s">
        <v>19</v>
      </c>
      <c r="F493" s="223" t="s">
        <v>162</v>
      </c>
      <c r="G493" s="221"/>
      <c r="H493" s="224">
        <v>442</v>
      </c>
      <c r="I493" s="225"/>
      <c r="J493" s="221"/>
      <c r="K493" s="221"/>
      <c r="L493" s="226"/>
      <c r="M493" s="227"/>
      <c r="N493" s="228"/>
      <c r="O493" s="228"/>
      <c r="P493" s="228"/>
      <c r="Q493" s="228"/>
      <c r="R493" s="228"/>
      <c r="S493" s="228"/>
      <c r="T493" s="229"/>
      <c r="AT493" s="230" t="s">
        <v>159</v>
      </c>
      <c r="AU493" s="230" t="s">
        <v>82</v>
      </c>
      <c r="AV493" s="15" t="s">
        <v>155</v>
      </c>
      <c r="AW493" s="15" t="s">
        <v>34</v>
      </c>
      <c r="AX493" s="15" t="s">
        <v>80</v>
      </c>
      <c r="AY493" s="230" t="s">
        <v>148</v>
      </c>
    </row>
    <row r="494" spans="1:65" s="2" customFormat="1" ht="16.5" customHeight="1">
      <c r="A494" s="36"/>
      <c r="B494" s="37"/>
      <c r="C494" s="180" t="s">
        <v>702</v>
      </c>
      <c r="D494" s="180" t="s">
        <v>150</v>
      </c>
      <c r="E494" s="181" t="s">
        <v>703</v>
      </c>
      <c r="F494" s="182" t="s">
        <v>704</v>
      </c>
      <c r="G494" s="183" t="s">
        <v>153</v>
      </c>
      <c r="H494" s="184">
        <v>19890</v>
      </c>
      <c r="I494" s="185"/>
      <c r="J494" s="186">
        <f>ROUND(I494*H494,2)</f>
        <v>0</v>
      </c>
      <c r="K494" s="182" t="s">
        <v>154</v>
      </c>
      <c r="L494" s="41"/>
      <c r="M494" s="187" t="s">
        <v>19</v>
      </c>
      <c r="N494" s="188" t="s">
        <v>44</v>
      </c>
      <c r="O494" s="66"/>
      <c r="P494" s="189">
        <f>O494*H494</f>
        <v>0</v>
      </c>
      <c r="Q494" s="189">
        <v>0</v>
      </c>
      <c r="R494" s="189">
        <f>Q494*H494</f>
        <v>0</v>
      </c>
      <c r="S494" s="189">
        <v>0</v>
      </c>
      <c r="T494" s="190">
        <f>S494*H494</f>
        <v>0</v>
      </c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R494" s="191" t="s">
        <v>155</v>
      </c>
      <c r="AT494" s="191" t="s">
        <v>150</v>
      </c>
      <c r="AU494" s="191" t="s">
        <v>82</v>
      </c>
      <c r="AY494" s="19" t="s">
        <v>148</v>
      </c>
      <c r="BE494" s="192">
        <f>IF(N494="základní",J494,0)</f>
        <v>0</v>
      </c>
      <c r="BF494" s="192">
        <f>IF(N494="snížená",J494,0)</f>
        <v>0</v>
      </c>
      <c r="BG494" s="192">
        <f>IF(N494="zákl. přenesená",J494,0)</f>
        <v>0</v>
      </c>
      <c r="BH494" s="192">
        <f>IF(N494="sníž. přenesená",J494,0)</f>
        <v>0</v>
      </c>
      <c r="BI494" s="192">
        <f>IF(N494="nulová",J494,0)</f>
        <v>0</v>
      </c>
      <c r="BJ494" s="19" t="s">
        <v>80</v>
      </c>
      <c r="BK494" s="192">
        <f>ROUND(I494*H494,2)</f>
        <v>0</v>
      </c>
      <c r="BL494" s="19" t="s">
        <v>155</v>
      </c>
      <c r="BM494" s="191" t="s">
        <v>705</v>
      </c>
    </row>
    <row r="495" spans="1:65" s="2" customFormat="1" ht="11.25">
      <c r="A495" s="36"/>
      <c r="B495" s="37"/>
      <c r="C495" s="38"/>
      <c r="D495" s="193" t="s">
        <v>157</v>
      </c>
      <c r="E495" s="38"/>
      <c r="F495" s="194" t="s">
        <v>706</v>
      </c>
      <c r="G495" s="38"/>
      <c r="H495" s="38"/>
      <c r="I495" s="195"/>
      <c r="J495" s="38"/>
      <c r="K495" s="38"/>
      <c r="L495" s="41"/>
      <c r="M495" s="196"/>
      <c r="N495" s="197"/>
      <c r="O495" s="66"/>
      <c r="P495" s="66"/>
      <c r="Q495" s="66"/>
      <c r="R495" s="66"/>
      <c r="S495" s="66"/>
      <c r="T495" s="67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T495" s="19" t="s">
        <v>157</v>
      </c>
      <c r="AU495" s="19" t="s">
        <v>82</v>
      </c>
    </row>
    <row r="496" spans="1:65" s="14" customFormat="1" ht="11.25">
      <c r="B496" s="209"/>
      <c r="C496" s="210"/>
      <c r="D496" s="200" t="s">
        <v>159</v>
      </c>
      <c r="E496" s="211" t="s">
        <v>19</v>
      </c>
      <c r="F496" s="212" t="s">
        <v>707</v>
      </c>
      <c r="G496" s="210"/>
      <c r="H496" s="213">
        <v>19890</v>
      </c>
      <c r="I496" s="214"/>
      <c r="J496" s="210"/>
      <c r="K496" s="210"/>
      <c r="L496" s="215"/>
      <c r="M496" s="216"/>
      <c r="N496" s="217"/>
      <c r="O496" s="217"/>
      <c r="P496" s="217"/>
      <c r="Q496" s="217"/>
      <c r="R496" s="217"/>
      <c r="S496" s="217"/>
      <c r="T496" s="218"/>
      <c r="AT496" s="219" t="s">
        <v>159</v>
      </c>
      <c r="AU496" s="219" t="s">
        <v>82</v>
      </c>
      <c r="AV496" s="14" t="s">
        <v>82</v>
      </c>
      <c r="AW496" s="14" t="s">
        <v>34</v>
      </c>
      <c r="AX496" s="14" t="s">
        <v>80</v>
      </c>
      <c r="AY496" s="219" t="s">
        <v>148</v>
      </c>
    </row>
    <row r="497" spans="1:65" s="2" customFormat="1" ht="16.5" customHeight="1">
      <c r="A497" s="36"/>
      <c r="B497" s="37"/>
      <c r="C497" s="180" t="s">
        <v>708</v>
      </c>
      <c r="D497" s="180" t="s">
        <v>150</v>
      </c>
      <c r="E497" s="181" t="s">
        <v>709</v>
      </c>
      <c r="F497" s="182" t="s">
        <v>710</v>
      </c>
      <c r="G497" s="183" t="s">
        <v>153</v>
      </c>
      <c r="H497" s="184">
        <v>442</v>
      </c>
      <c r="I497" s="185"/>
      <c r="J497" s="186">
        <f>ROUND(I497*H497,2)</f>
        <v>0</v>
      </c>
      <c r="K497" s="182" t="s">
        <v>154</v>
      </c>
      <c r="L497" s="41"/>
      <c r="M497" s="187" t="s">
        <v>19</v>
      </c>
      <c r="N497" s="188" t="s">
        <v>44</v>
      </c>
      <c r="O497" s="66"/>
      <c r="P497" s="189">
        <f>O497*H497</f>
        <v>0</v>
      </c>
      <c r="Q497" s="189">
        <v>0</v>
      </c>
      <c r="R497" s="189">
        <f>Q497*H497</f>
        <v>0</v>
      </c>
      <c r="S497" s="189">
        <v>0</v>
      </c>
      <c r="T497" s="190">
        <f>S497*H497</f>
        <v>0</v>
      </c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R497" s="191" t="s">
        <v>155</v>
      </c>
      <c r="AT497" s="191" t="s">
        <v>150</v>
      </c>
      <c r="AU497" s="191" t="s">
        <v>82</v>
      </c>
      <c r="AY497" s="19" t="s">
        <v>148</v>
      </c>
      <c r="BE497" s="192">
        <f>IF(N497="základní",J497,0)</f>
        <v>0</v>
      </c>
      <c r="BF497" s="192">
        <f>IF(N497="snížená",J497,0)</f>
        <v>0</v>
      </c>
      <c r="BG497" s="192">
        <f>IF(N497="zákl. přenesená",J497,0)</f>
        <v>0</v>
      </c>
      <c r="BH497" s="192">
        <f>IF(N497="sníž. přenesená",J497,0)</f>
        <v>0</v>
      </c>
      <c r="BI497" s="192">
        <f>IF(N497="nulová",J497,0)</f>
        <v>0</v>
      </c>
      <c r="BJ497" s="19" t="s">
        <v>80</v>
      </c>
      <c r="BK497" s="192">
        <f>ROUND(I497*H497,2)</f>
        <v>0</v>
      </c>
      <c r="BL497" s="19" t="s">
        <v>155</v>
      </c>
      <c r="BM497" s="191" t="s">
        <v>711</v>
      </c>
    </row>
    <row r="498" spans="1:65" s="2" customFormat="1" ht="11.25">
      <c r="A498" s="36"/>
      <c r="B498" s="37"/>
      <c r="C498" s="38"/>
      <c r="D498" s="193" t="s">
        <v>157</v>
      </c>
      <c r="E498" s="38"/>
      <c r="F498" s="194" t="s">
        <v>712</v>
      </c>
      <c r="G498" s="38"/>
      <c r="H498" s="38"/>
      <c r="I498" s="195"/>
      <c r="J498" s="38"/>
      <c r="K498" s="38"/>
      <c r="L498" s="41"/>
      <c r="M498" s="196"/>
      <c r="N498" s="197"/>
      <c r="O498" s="66"/>
      <c r="P498" s="66"/>
      <c r="Q498" s="66"/>
      <c r="R498" s="66"/>
      <c r="S498" s="66"/>
      <c r="T498" s="67"/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T498" s="19" t="s">
        <v>157</v>
      </c>
      <c r="AU498" s="19" t="s">
        <v>82</v>
      </c>
    </row>
    <row r="499" spans="1:65" s="2" customFormat="1" ht="24.2" customHeight="1">
      <c r="A499" s="36"/>
      <c r="B499" s="37"/>
      <c r="C499" s="180" t="s">
        <v>713</v>
      </c>
      <c r="D499" s="180" t="s">
        <v>150</v>
      </c>
      <c r="E499" s="181" t="s">
        <v>714</v>
      </c>
      <c r="F499" s="182" t="s">
        <v>715</v>
      </c>
      <c r="G499" s="183" t="s">
        <v>153</v>
      </c>
      <c r="H499" s="184">
        <v>160</v>
      </c>
      <c r="I499" s="185"/>
      <c r="J499" s="186">
        <f>ROUND(I499*H499,2)</f>
        <v>0</v>
      </c>
      <c r="K499" s="182" t="s">
        <v>154</v>
      </c>
      <c r="L499" s="41"/>
      <c r="M499" s="187" t="s">
        <v>19</v>
      </c>
      <c r="N499" s="188" t="s">
        <v>44</v>
      </c>
      <c r="O499" s="66"/>
      <c r="P499" s="189">
        <f>O499*H499</f>
        <v>0</v>
      </c>
      <c r="Q499" s="189">
        <v>0</v>
      </c>
      <c r="R499" s="189">
        <f>Q499*H499</f>
        <v>0</v>
      </c>
      <c r="S499" s="189">
        <v>0</v>
      </c>
      <c r="T499" s="190">
        <f>S499*H499</f>
        <v>0</v>
      </c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R499" s="191" t="s">
        <v>155</v>
      </c>
      <c r="AT499" s="191" t="s">
        <v>150</v>
      </c>
      <c r="AU499" s="191" t="s">
        <v>82</v>
      </c>
      <c r="AY499" s="19" t="s">
        <v>148</v>
      </c>
      <c r="BE499" s="192">
        <f>IF(N499="základní",J499,0)</f>
        <v>0</v>
      </c>
      <c r="BF499" s="192">
        <f>IF(N499="snížená",J499,0)</f>
        <v>0</v>
      </c>
      <c r="BG499" s="192">
        <f>IF(N499="zákl. přenesená",J499,0)</f>
        <v>0</v>
      </c>
      <c r="BH499" s="192">
        <f>IF(N499="sníž. přenesená",J499,0)</f>
        <v>0</v>
      </c>
      <c r="BI499" s="192">
        <f>IF(N499="nulová",J499,0)</f>
        <v>0</v>
      </c>
      <c r="BJ499" s="19" t="s">
        <v>80</v>
      </c>
      <c r="BK499" s="192">
        <f>ROUND(I499*H499,2)</f>
        <v>0</v>
      </c>
      <c r="BL499" s="19" t="s">
        <v>155</v>
      </c>
      <c r="BM499" s="191" t="s">
        <v>716</v>
      </c>
    </row>
    <row r="500" spans="1:65" s="2" customFormat="1" ht="11.25">
      <c r="A500" s="36"/>
      <c r="B500" s="37"/>
      <c r="C500" s="38"/>
      <c r="D500" s="193" t="s">
        <v>157</v>
      </c>
      <c r="E500" s="38"/>
      <c r="F500" s="194" t="s">
        <v>717</v>
      </c>
      <c r="G500" s="38"/>
      <c r="H500" s="38"/>
      <c r="I500" s="195"/>
      <c r="J500" s="38"/>
      <c r="K500" s="38"/>
      <c r="L500" s="41"/>
      <c r="M500" s="196"/>
      <c r="N500" s="197"/>
      <c r="O500" s="66"/>
      <c r="P500" s="66"/>
      <c r="Q500" s="66"/>
      <c r="R500" s="66"/>
      <c r="S500" s="66"/>
      <c r="T500" s="67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T500" s="19" t="s">
        <v>157</v>
      </c>
      <c r="AU500" s="19" t="s">
        <v>82</v>
      </c>
    </row>
    <row r="501" spans="1:65" s="13" customFormat="1" ht="11.25">
      <c r="B501" s="198"/>
      <c r="C501" s="199"/>
      <c r="D501" s="200" t="s">
        <v>159</v>
      </c>
      <c r="E501" s="201" t="s">
        <v>19</v>
      </c>
      <c r="F501" s="202" t="s">
        <v>718</v>
      </c>
      <c r="G501" s="199"/>
      <c r="H501" s="201" t="s">
        <v>19</v>
      </c>
      <c r="I501" s="203"/>
      <c r="J501" s="199"/>
      <c r="K501" s="199"/>
      <c r="L501" s="204"/>
      <c r="M501" s="205"/>
      <c r="N501" s="206"/>
      <c r="O501" s="206"/>
      <c r="P501" s="206"/>
      <c r="Q501" s="206"/>
      <c r="R501" s="206"/>
      <c r="S501" s="206"/>
      <c r="T501" s="207"/>
      <c r="AT501" s="208" t="s">
        <v>159</v>
      </c>
      <c r="AU501" s="208" t="s">
        <v>82</v>
      </c>
      <c r="AV501" s="13" t="s">
        <v>80</v>
      </c>
      <c r="AW501" s="13" t="s">
        <v>34</v>
      </c>
      <c r="AX501" s="13" t="s">
        <v>73</v>
      </c>
      <c r="AY501" s="208" t="s">
        <v>148</v>
      </c>
    </row>
    <row r="502" spans="1:65" s="14" customFormat="1" ht="11.25">
      <c r="B502" s="209"/>
      <c r="C502" s="210"/>
      <c r="D502" s="200" t="s">
        <v>159</v>
      </c>
      <c r="E502" s="211" t="s">
        <v>19</v>
      </c>
      <c r="F502" s="212" t="s">
        <v>719</v>
      </c>
      <c r="G502" s="210"/>
      <c r="H502" s="213">
        <v>160</v>
      </c>
      <c r="I502" s="214"/>
      <c r="J502" s="210"/>
      <c r="K502" s="210"/>
      <c r="L502" s="215"/>
      <c r="M502" s="216"/>
      <c r="N502" s="217"/>
      <c r="O502" s="217"/>
      <c r="P502" s="217"/>
      <c r="Q502" s="217"/>
      <c r="R502" s="217"/>
      <c r="S502" s="217"/>
      <c r="T502" s="218"/>
      <c r="AT502" s="219" t="s">
        <v>159</v>
      </c>
      <c r="AU502" s="219" t="s">
        <v>82</v>
      </c>
      <c r="AV502" s="14" t="s">
        <v>82</v>
      </c>
      <c r="AW502" s="14" t="s">
        <v>34</v>
      </c>
      <c r="AX502" s="14" t="s">
        <v>73</v>
      </c>
      <c r="AY502" s="219" t="s">
        <v>148</v>
      </c>
    </row>
    <row r="503" spans="1:65" s="15" customFormat="1" ht="11.25">
      <c r="B503" s="220"/>
      <c r="C503" s="221"/>
      <c r="D503" s="200" t="s">
        <v>159</v>
      </c>
      <c r="E503" s="222" t="s">
        <v>19</v>
      </c>
      <c r="F503" s="223" t="s">
        <v>162</v>
      </c>
      <c r="G503" s="221"/>
      <c r="H503" s="224">
        <v>160</v>
      </c>
      <c r="I503" s="225"/>
      <c r="J503" s="221"/>
      <c r="K503" s="221"/>
      <c r="L503" s="226"/>
      <c r="M503" s="227"/>
      <c r="N503" s="228"/>
      <c r="O503" s="228"/>
      <c r="P503" s="228"/>
      <c r="Q503" s="228"/>
      <c r="R503" s="228"/>
      <c r="S503" s="228"/>
      <c r="T503" s="229"/>
      <c r="AT503" s="230" t="s">
        <v>159</v>
      </c>
      <c r="AU503" s="230" t="s">
        <v>82</v>
      </c>
      <c r="AV503" s="15" t="s">
        <v>155</v>
      </c>
      <c r="AW503" s="15" t="s">
        <v>34</v>
      </c>
      <c r="AX503" s="15" t="s">
        <v>80</v>
      </c>
      <c r="AY503" s="230" t="s">
        <v>148</v>
      </c>
    </row>
    <row r="504" spans="1:65" s="2" customFormat="1" ht="24.2" customHeight="1">
      <c r="A504" s="36"/>
      <c r="B504" s="37"/>
      <c r="C504" s="180" t="s">
        <v>720</v>
      </c>
      <c r="D504" s="180" t="s">
        <v>150</v>
      </c>
      <c r="E504" s="181" t="s">
        <v>721</v>
      </c>
      <c r="F504" s="182" t="s">
        <v>722</v>
      </c>
      <c r="G504" s="183" t="s">
        <v>153</v>
      </c>
      <c r="H504" s="184">
        <v>7200</v>
      </c>
      <c r="I504" s="185"/>
      <c r="J504" s="186">
        <f>ROUND(I504*H504,2)</f>
        <v>0</v>
      </c>
      <c r="K504" s="182" t="s">
        <v>154</v>
      </c>
      <c r="L504" s="41"/>
      <c r="M504" s="187" t="s">
        <v>19</v>
      </c>
      <c r="N504" s="188" t="s">
        <v>44</v>
      </c>
      <c r="O504" s="66"/>
      <c r="P504" s="189">
        <f>O504*H504</f>
        <v>0</v>
      </c>
      <c r="Q504" s="189">
        <v>0</v>
      </c>
      <c r="R504" s="189">
        <f>Q504*H504</f>
        <v>0</v>
      </c>
      <c r="S504" s="189">
        <v>0</v>
      </c>
      <c r="T504" s="190">
        <f>S504*H504</f>
        <v>0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191" t="s">
        <v>155</v>
      </c>
      <c r="AT504" s="191" t="s">
        <v>150</v>
      </c>
      <c r="AU504" s="191" t="s">
        <v>82</v>
      </c>
      <c r="AY504" s="19" t="s">
        <v>148</v>
      </c>
      <c r="BE504" s="192">
        <f>IF(N504="základní",J504,0)</f>
        <v>0</v>
      </c>
      <c r="BF504" s="192">
        <f>IF(N504="snížená",J504,0)</f>
        <v>0</v>
      </c>
      <c r="BG504" s="192">
        <f>IF(N504="zákl. přenesená",J504,0)</f>
        <v>0</v>
      </c>
      <c r="BH504" s="192">
        <f>IF(N504="sníž. přenesená",J504,0)</f>
        <v>0</v>
      </c>
      <c r="BI504" s="192">
        <f>IF(N504="nulová",J504,0)</f>
        <v>0</v>
      </c>
      <c r="BJ504" s="19" t="s">
        <v>80</v>
      </c>
      <c r="BK504" s="192">
        <f>ROUND(I504*H504,2)</f>
        <v>0</v>
      </c>
      <c r="BL504" s="19" t="s">
        <v>155</v>
      </c>
      <c r="BM504" s="191" t="s">
        <v>723</v>
      </c>
    </row>
    <row r="505" spans="1:65" s="2" customFormat="1" ht="11.25">
      <c r="A505" s="36"/>
      <c r="B505" s="37"/>
      <c r="C505" s="38"/>
      <c r="D505" s="193" t="s">
        <v>157</v>
      </c>
      <c r="E505" s="38"/>
      <c r="F505" s="194" t="s">
        <v>724</v>
      </c>
      <c r="G505" s="38"/>
      <c r="H505" s="38"/>
      <c r="I505" s="195"/>
      <c r="J505" s="38"/>
      <c r="K505" s="38"/>
      <c r="L505" s="41"/>
      <c r="M505" s="196"/>
      <c r="N505" s="197"/>
      <c r="O505" s="66"/>
      <c r="P505" s="66"/>
      <c r="Q505" s="66"/>
      <c r="R505" s="66"/>
      <c r="S505" s="66"/>
      <c r="T505" s="67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T505" s="19" t="s">
        <v>157</v>
      </c>
      <c r="AU505" s="19" t="s">
        <v>82</v>
      </c>
    </row>
    <row r="506" spans="1:65" s="14" customFormat="1" ht="11.25">
      <c r="B506" s="209"/>
      <c r="C506" s="210"/>
      <c r="D506" s="200" t="s">
        <v>159</v>
      </c>
      <c r="E506" s="211" t="s">
        <v>19</v>
      </c>
      <c r="F506" s="212" t="s">
        <v>725</v>
      </c>
      <c r="G506" s="210"/>
      <c r="H506" s="213">
        <v>7200</v>
      </c>
      <c r="I506" s="214"/>
      <c r="J506" s="210"/>
      <c r="K506" s="210"/>
      <c r="L506" s="215"/>
      <c r="M506" s="216"/>
      <c r="N506" s="217"/>
      <c r="O506" s="217"/>
      <c r="P506" s="217"/>
      <c r="Q506" s="217"/>
      <c r="R506" s="217"/>
      <c r="S506" s="217"/>
      <c r="T506" s="218"/>
      <c r="AT506" s="219" t="s">
        <v>159</v>
      </c>
      <c r="AU506" s="219" t="s">
        <v>82</v>
      </c>
      <c r="AV506" s="14" t="s">
        <v>82</v>
      </c>
      <c r="AW506" s="14" t="s">
        <v>34</v>
      </c>
      <c r="AX506" s="14" t="s">
        <v>73</v>
      </c>
      <c r="AY506" s="219" t="s">
        <v>148</v>
      </c>
    </row>
    <row r="507" spans="1:65" s="15" customFormat="1" ht="11.25">
      <c r="B507" s="220"/>
      <c r="C507" s="221"/>
      <c r="D507" s="200" t="s">
        <v>159</v>
      </c>
      <c r="E507" s="222" t="s">
        <v>19</v>
      </c>
      <c r="F507" s="223" t="s">
        <v>162</v>
      </c>
      <c r="G507" s="221"/>
      <c r="H507" s="224">
        <v>7200</v>
      </c>
      <c r="I507" s="225"/>
      <c r="J507" s="221"/>
      <c r="K507" s="221"/>
      <c r="L507" s="226"/>
      <c r="M507" s="227"/>
      <c r="N507" s="228"/>
      <c r="O507" s="228"/>
      <c r="P507" s="228"/>
      <c r="Q507" s="228"/>
      <c r="R507" s="228"/>
      <c r="S507" s="228"/>
      <c r="T507" s="229"/>
      <c r="AT507" s="230" t="s">
        <v>159</v>
      </c>
      <c r="AU507" s="230" t="s">
        <v>82</v>
      </c>
      <c r="AV507" s="15" t="s">
        <v>155</v>
      </c>
      <c r="AW507" s="15" t="s">
        <v>34</v>
      </c>
      <c r="AX507" s="15" t="s">
        <v>80</v>
      </c>
      <c r="AY507" s="230" t="s">
        <v>148</v>
      </c>
    </row>
    <row r="508" spans="1:65" s="2" customFormat="1" ht="24.2" customHeight="1">
      <c r="A508" s="36"/>
      <c r="B508" s="37"/>
      <c r="C508" s="180" t="s">
        <v>726</v>
      </c>
      <c r="D508" s="180" t="s">
        <v>150</v>
      </c>
      <c r="E508" s="181" t="s">
        <v>727</v>
      </c>
      <c r="F508" s="182" t="s">
        <v>728</v>
      </c>
      <c r="G508" s="183" t="s">
        <v>153</v>
      </c>
      <c r="H508" s="184">
        <v>160</v>
      </c>
      <c r="I508" s="185"/>
      <c r="J508" s="186">
        <f>ROUND(I508*H508,2)</f>
        <v>0</v>
      </c>
      <c r="K508" s="182" t="s">
        <v>154</v>
      </c>
      <c r="L508" s="41"/>
      <c r="M508" s="187" t="s">
        <v>19</v>
      </c>
      <c r="N508" s="188" t="s">
        <v>44</v>
      </c>
      <c r="O508" s="66"/>
      <c r="P508" s="189">
        <f>O508*H508</f>
        <v>0</v>
      </c>
      <c r="Q508" s="189">
        <v>0</v>
      </c>
      <c r="R508" s="189">
        <f>Q508*H508</f>
        <v>0</v>
      </c>
      <c r="S508" s="189">
        <v>0</v>
      </c>
      <c r="T508" s="190">
        <f>S508*H508</f>
        <v>0</v>
      </c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R508" s="191" t="s">
        <v>155</v>
      </c>
      <c r="AT508" s="191" t="s">
        <v>150</v>
      </c>
      <c r="AU508" s="191" t="s">
        <v>82</v>
      </c>
      <c r="AY508" s="19" t="s">
        <v>148</v>
      </c>
      <c r="BE508" s="192">
        <f>IF(N508="základní",J508,0)</f>
        <v>0</v>
      </c>
      <c r="BF508" s="192">
        <f>IF(N508="snížená",J508,0)</f>
        <v>0</v>
      </c>
      <c r="BG508" s="192">
        <f>IF(N508="zákl. přenesená",J508,0)</f>
        <v>0</v>
      </c>
      <c r="BH508" s="192">
        <f>IF(N508="sníž. přenesená",J508,0)</f>
        <v>0</v>
      </c>
      <c r="BI508" s="192">
        <f>IF(N508="nulová",J508,0)</f>
        <v>0</v>
      </c>
      <c r="BJ508" s="19" t="s">
        <v>80</v>
      </c>
      <c r="BK508" s="192">
        <f>ROUND(I508*H508,2)</f>
        <v>0</v>
      </c>
      <c r="BL508" s="19" t="s">
        <v>155</v>
      </c>
      <c r="BM508" s="191" t="s">
        <v>729</v>
      </c>
    </row>
    <row r="509" spans="1:65" s="2" customFormat="1" ht="11.25">
      <c r="A509" s="36"/>
      <c r="B509" s="37"/>
      <c r="C509" s="38"/>
      <c r="D509" s="193" t="s">
        <v>157</v>
      </c>
      <c r="E509" s="38"/>
      <c r="F509" s="194" t="s">
        <v>730</v>
      </c>
      <c r="G509" s="38"/>
      <c r="H509" s="38"/>
      <c r="I509" s="195"/>
      <c r="J509" s="38"/>
      <c r="K509" s="38"/>
      <c r="L509" s="41"/>
      <c r="M509" s="196"/>
      <c r="N509" s="197"/>
      <c r="O509" s="66"/>
      <c r="P509" s="66"/>
      <c r="Q509" s="66"/>
      <c r="R509" s="66"/>
      <c r="S509" s="66"/>
      <c r="T509" s="67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T509" s="19" t="s">
        <v>157</v>
      </c>
      <c r="AU509" s="19" t="s">
        <v>82</v>
      </c>
    </row>
    <row r="510" spans="1:65" s="13" customFormat="1" ht="11.25">
      <c r="B510" s="198"/>
      <c r="C510" s="199"/>
      <c r="D510" s="200" t="s">
        <v>159</v>
      </c>
      <c r="E510" s="201" t="s">
        <v>19</v>
      </c>
      <c r="F510" s="202" t="s">
        <v>718</v>
      </c>
      <c r="G510" s="199"/>
      <c r="H510" s="201" t="s">
        <v>19</v>
      </c>
      <c r="I510" s="203"/>
      <c r="J510" s="199"/>
      <c r="K510" s="199"/>
      <c r="L510" s="204"/>
      <c r="M510" s="205"/>
      <c r="N510" s="206"/>
      <c r="O510" s="206"/>
      <c r="P510" s="206"/>
      <c r="Q510" s="206"/>
      <c r="R510" s="206"/>
      <c r="S510" s="206"/>
      <c r="T510" s="207"/>
      <c r="AT510" s="208" t="s">
        <v>159</v>
      </c>
      <c r="AU510" s="208" t="s">
        <v>82</v>
      </c>
      <c r="AV510" s="13" t="s">
        <v>80</v>
      </c>
      <c r="AW510" s="13" t="s">
        <v>34</v>
      </c>
      <c r="AX510" s="13" t="s">
        <v>73</v>
      </c>
      <c r="AY510" s="208" t="s">
        <v>148</v>
      </c>
    </row>
    <row r="511" spans="1:65" s="14" customFormat="1" ht="11.25">
      <c r="B511" s="209"/>
      <c r="C511" s="210"/>
      <c r="D511" s="200" t="s">
        <v>159</v>
      </c>
      <c r="E511" s="211" t="s">
        <v>19</v>
      </c>
      <c r="F511" s="212" t="s">
        <v>719</v>
      </c>
      <c r="G511" s="210"/>
      <c r="H511" s="213">
        <v>160</v>
      </c>
      <c r="I511" s="214"/>
      <c r="J511" s="210"/>
      <c r="K511" s="210"/>
      <c r="L511" s="215"/>
      <c r="M511" s="216"/>
      <c r="N511" s="217"/>
      <c r="O511" s="217"/>
      <c r="P511" s="217"/>
      <c r="Q511" s="217"/>
      <c r="R511" s="217"/>
      <c r="S511" s="217"/>
      <c r="T511" s="218"/>
      <c r="AT511" s="219" t="s">
        <v>159</v>
      </c>
      <c r="AU511" s="219" t="s">
        <v>82</v>
      </c>
      <c r="AV511" s="14" t="s">
        <v>82</v>
      </c>
      <c r="AW511" s="14" t="s">
        <v>34</v>
      </c>
      <c r="AX511" s="14" t="s">
        <v>73</v>
      </c>
      <c r="AY511" s="219" t="s">
        <v>148</v>
      </c>
    </row>
    <row r="512" spans="1:65" s="15" customFormat="1" ht="11.25">
      <c r="B512" s="220"/>
      <c r="C512" s="221"/>
      <c r="D512" s="200" t="s">
        <v>159</v>
      </c>
      <c r="E512" s="222" t="s">
        <v>19</v>
      </c>
      <c r="F512" s="223" t="s">
        <v>162</v>
      </c>
      <c r="G512" s="221"/>
      <c r="H512" s="224">
        <v>160</v>
      </c>
      <c r="I512" s="225"/>
      <c r="J512" s="221"/>
      <c r="K512" s="221"/>
      <c r="L512" s="226"/>
      <c r="M512" s="227"/>
      <c r="N512" s="228"/>
      <c r="O512" s="228"/>
      <c r="P512" s="228"/>
      <c r="Q512" s="228"/>
      <c r="R512" s="228"/>
      <c r="S512" s="228"/>
      <c r="T512" s="229"/>
      <c r="AT512" s="230" t="s">
        <v>159</v>
      </c>
      <c r="AU512" s="230" t="s">
        <v>82</v>
      </c>
      <c r="AV512" s="15" t="s">
        <v>155</v>
      </c>
      <c r="AW512" s="15" t="s">
        <v>34</v>
      </c>
      <c r="AX512" s="15" t="s">
        <v>80</v>
      </c>
      <c r="AY512" s="230" t="s">
        <v>148</v>
      </c>
    </row>
    <row r="513" spans="1:65" s="2" customFormat="1" ht="16.5" customHeight="1">
      <c r="A513" s="36"/>
      <c r="B513" s="37"/>
      <c r="C513" s="180" t="s">
        <v>731</v>
      </c>
      <c r="D513" s="180" t="s">
        <v>150</v>
      </c>
      <c r="E513" s="181" t="s">
        <v>732</v>
      </c>
      <c r="F513" s="182" t="s">
        <v>733</v>
      </c>
      <c r="G513" s="183" t="s">
        <v>222</v>
      </c>
      <c r="H513" s="184">
        <v>20</v>
      </c>
      <c r="I513" s="185"/>
      <c r="J513" s="186">
        <f>ROUND(I513*H513,2)</f>
        <v>0</v>
      </c>
      <c r="K513" s="182" t="s">
        <v>154</v>
      </c>
      <c r="L513" s="41"/>
      <c r="M513" s="187" t="s">
        <v>19</v>
      </c>
      <c r="N513" s="188" t="s">
        <v>44</v>
      </c>
      <c r="O513" s="66"/>
      <c r="P513" s="189">
        <f>O513*H513</f>
        <v>0</v>
      </c>
      <c r="Q513" s="189">
        <v>4.4000000000000003E-3</v>
      </c>
      <c r="R513" s="189">
        <f>Q513*H513</f>
        <v>8.8000000000000009E-2</v>
      </c>
      <c r="S513" s="189">
        <v>0</v>
      </c>
      <c r="T513" s="190">
        <f>S513*H513</f>
        <v>0</v>
      </c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R513" s="191" t="s">
        <v>155</v>
      </c>
      <c r="AT513" s="191" t="s">
        <v>150</v>
      </c>
      <c r="AU513" s="191" t="s">
        <v>82</v>
      </c>
      <c r="AY513" s="19" t="s">
        <v>148</v>
      </c>
      <c r="BE513" s="192">
        <f>IF(N513="základní",J513,0)</f>
        <v>0</v>
      </c>
      <c r="BF513" s="192">
        <f>IF(N513="snížená",J513,0)</f>
        <v>0</v>
      </c>
      <c r="BG513" s="192">
        <f>IF(N513="zákl. přenesená",J513,0)</f>
        <v>0</v>
      </c>
      <c r="BH513" s="192">
        <f>IF(N513="sníž. přenesená",J513,0)</f>
        <v>0</v>
      </c>
      <c r="BI513" s="192">
        <f>IF(N513="nulová",J513,0)</f>
        <v>0</v>
      </c>
      <c r="BJ513" s="19" t="s">
        <v>80</v>
      </c>
      <c r="BK513" s="192">
        <f>ROUND(I513*H513,2)</f>
        <v>0</v>
      </c>
      <c r="BL513" s="19" t="s">
        <v>155</v>
      </c>
      <c r="BM513" s="191" t="s">
        <v>734</v>
      </c>
    </row>
    <row r="514" spans="1:65" s="2" customFormat="1" ht="11.25">
      <c r="A514" s="36"/>
      <c r="B514" s="37"/>
      <c r="C514" s="38"/>
      <c r="D514" s="193" t="s">
        <v>157</v>
      </c>
      <c r="E514" s="38"/>
      <c r="F514" s="194" t="s">
        <v>735</v>
      </c>
      <c r="G514" s="38"/>
      <c r="H514" s="38"/>
      <c r="I514" s="195"/>
      <c r="J514" s="38"/>
      <c r="K514" s="38"/>
      <c r="L514" s="41"/>
      <c r="M514" s="196"/>
      <c r="N514" s="197"/>
      <c r="O514" s="66"/>
      <c r="P514" s="66"/>
      <c r="Q514" s="66"/>
      <c r="R514" s="66"/>
      <c r="S514" s="66"/>
      <c r="T514" s="67"/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T514" s="19" t="s">
        <v>157</v>
      </c>
      <c r="AU514" s="19" t="s">
        <v>82</v>
      </c>
    </row>
    <row r="515" spans="1:65" s="2" customFormat="1" ht="16.5" customHeight="1">
      <c r="A515" s="36"/>
      <c r="B515" s="37"/>
      <c r="C515" s="180" t="s">
        <v>736</v>
      </c>
      <c r="D515" s="180" t="s">
        <v>150</v>
      </c>
      <c r="E515" s="181" t="s">
        <v>737</v>
      </c>
      <c r="F515" s="182" t="s">
        <v>738</v>
      </c>
      <c r="G515" s="183" t="s">
        <v>222</v>
      </c>
      <c r="H515" s="184">
        <v>20</v>
      </c>
      <c r="I515" s="185"/>
      <c r="J515" s="186">
        <f>ROUND(I515*H515,2)</f>
        <v>0</v>
      </c>
      <c r="K515" s="182" t="s">
        <v>154</v>
      </c>
      <c r="L515" s="41"/>
      <c r="M515" s="187" t="s">
        <v>19</v>
      </c>
      <c r="N515" s="188" t="s">
        <v>44</v>
      </c>
      <c r="O515" s="66"/>
      <c r="P515" s="189">
        <f>O515*H515</f>
        <v>0</v>
      </c>
      <c r="Q515" s="189">
        <v>0</v>
      </c>
      <c r="R515" s="189">
        <f>Q515*H515</f>
        <v>0</v>
      </c>
      <c r="S515" s="189">
        <v>0</v>
      </c>
      <c r="T515" s="190">
        <f>S515*H515</f>
        <v>0</v>
      </c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R515" s="191" t="s">
        <v>155</v>
      </c>
      <c r="AT515" s="191" t="s">
        <v>150</v>
      </c>
      <c r="AU515" s="191" t="s">
        <v>82</v>
      </c>
      <c r="AY515" s="19" t="s">
        <v>148</v>
      </c>
      <c r="BE515" s="192">
        <f>IF(N515="základní",J515,0)</f>
        <v>0</v>
      </c>
      <c r="BF515" s="192">
        <f>IF(N515="snížená",J515,0)</f>
        <v>0</v>
      </c>
      <c r="BG515" s="192">
        <f>IF(N515="zákl. přenesená",J515,0)</f>
        <v>0</v>
      </c>
      <c r="BH515" s="192">
        <f>IF(N515="sníž. přenesená",J515,0)</f>
        <v>0</v>
      </c>
      <c r="BI515" s="192">
        <f>IF(N515="nulová",J515,0)</f>
        <v>0</v>
      </c>
      <c r="BJ515" s="19" t="s">
        <v>80</v>
      </c>
      <c r="BK515" s="192">
        <f>ROUND(I515*H515,2)</f>
        <v>0</v>
      </c>
      <c r="BL515" s="19" t="s">
        <v>155</v>
      </c>
      <c r="BM515" s="191" t="s">
        <v>739</v>
      </c>
    </row>
    <row r="516" spans="1:65" s="2" customFormat="1" ht="11.25">
      <c r="A516" s="36"/>
      <c r="B516" s="37"/>
      <c r="C516" s="38"/>
      <c r="D516" s="193" t="s">
        <v>157</v>
      </c>
      <c r="E516" s="38"/>
      <c r="F516" s="194" t="s">
        <v>740</v>
      </c>
      <c r="G516" s="38"/>
      <c r="H516" s="38"/>
      <c r="I516" s="195"/>
      <c r="J516" s="38"/>
      <c r="K516" s="38"/>
      <c r="L516" s="41"/>
      <c r="M516" s="196"/>
      <c r="N516" s="197"/>
      <c r="O516" s="66"/>
      <c r="P516" s="66"/>
      <c r="Q516" s="66"/>
      <c r="R516" s="66"/>
      <c r="S516" s="66"/>
      <c r="T516" s="67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T516" s="19" t="s">
        <v>157</v>
      </c>
      <c r="AU516" s="19" t="s">
        <v>82</v>
      </c>
    </row>
    <row r="517" spans="1:65" s="2" customFormat="1" ht="16.5" customHeight="1">
      <c r="A517" s="36"/>
      <c r="B517" s="37"/>
      <c r="C517" s="180" t="s">
        <v>741</v>
      </c>
      <c r="D517" s="180" t="s">
        <v>150</v>
      </c>
      <c r="E517" s="181" t="s">
        <v>742</v>
      </c>
      <c r="F517" s="182" t="s">
        <v>743</v>
      </c>
      <c r="G517" s="183" t="s">
        <v>222</v>
      </c>
      <c r="H517" s="184">
        <v>30</v>
      </c>
      <c r="I517" s="185"/>
      <c r="J517" s="186">
        <f>ROUND(I517*H517,2)</f>
        <v>0</v>
      </c>
      <c r="K517" s="182" t="s">
        <v>154</v>
      </c>
      <c r="L517" s="41"/>
      <c r="M517" s="187" t="s">
        <v>19</v>
      </c>
      <c r="N517" s="188" t="s">
        <v>44</v>
      </c>
      <c r="O517" s="66"/>
      <c r="P517" s="189">
        <f>O517*H517</f>
        <v>0</v>
      </c>
      <c r="Q517" s="189">
        <v>0</v>
      </c>
      <c r="R517" s="189">
        <f>Q517*H517</f>
        <v>0</v>
      </c>
      <c r="S517" s="189">
        <v>0</v>
      </c>
      <c r="T517" s="190">
        <f>S517*H517</f>
        <v>0</v>
      </c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R517" s="191" t="s">
        <v>155</v>
      </c>
      <c r="AT517" s="191" t="s">
        <v>150</v>
      </c>
      <c r="AU517" s="191" t="s">
        <v>82</v>
      </c>
      <c r="AY517" s="19" t="s">
        <v>148</v>
      </c>
      <c r="BE517" s="192">
        <f>IF(N517="základní",J517,0)</f>
        <v>0</v>
      </c>
      <c r="BF517" s="192">
        <f>IF(N517="snížená",J517,0)</f>
        <v>0</v>
      </c>
      <c r="BG517" s="192">
        <f>IF(N517="zákl. přenesená",J517,0)</f>
        <v>0</v>
      </c>
      <c r="BH517" s="192">
        <f>IF(N517="sníž. přenesená",J517,0)</f>
        <v>0</v>
      </c>
      <c r="BI517" s="192">
        <f>IF(N517="nulová",J517,0)</f>
        <v>0</v>
      </c>
      <c r="BJ517" s="19" t="s">
        <v>80</v>
      </c>
      <c r="BK517" s="192">
        <f>ROUND(I517*H517,2)</f>
        <v>0</v>
      </c>
      <c r="BL517" s="19" t="s">
        <v>155</v>
      </c>
      <c r="BM517" s="191" t="s">
        <v>744</v>
      </c>
    </row>
    <row r="518" spans="1:65" s="2" customFormat="1" ht="11.25">
      <c r="A518" s="36"/>
      <c r="B518" s="37"/>
      <c r="C518" s="38"/>
      <c r="D518" s="193" t="s">
        <v>157</v>
      </c>
      <c r="E518" s="38"/>
      <c r="F518" s="194" t="s">
        <v>745</v>
      </c>
      <c r="G518" s="38"/>
      <c r="H518" s="38"/>
      <c r="I518" s="195"/>
      <c r="J518" s="38"/>
      <c r="K518" s="38"/>
      <c r="L518" s="41"/>
      <c r="M518" s="196"/>
      <c r="N518" s="197"/>
      <c r="O518" s="66"/>
      <c r="P518" s="66"/>
      <c r="Q518" s="66"/>
      <c r="R518" s="66"/>
      <c r="S518" s="66"/>
      <c r="T518" s="67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T518" s="19" t="s">
        <v>157</v>
      </c>
      <c r="AU518" s="19" t="s">
        <v>82</v>
      </c>
    </row>
    <row r="519" spans="1:65" s="14" customFormat="1" ht="11.25">
      <c r="B519" s="209"/>
      <c r="C519" s="210"/>
      <c r="D519" s="200" t="s">
        <v>159</v>
      </c>
      <c r="E519" s="211" t="s">
        <v>19</v>
      </c>
      <c r="F519" s="212" t="s">
        <v>746</v>
      </c>
      <c r="G519" s="210"/>
      <c r="H519" s="213">
        <v>30</v>
      </c>
      <c r="I519" s="214"/>
      <c r="J519" s="210"/>
      <c r="K519" s="210"/>
      <c r="L519" s="215"/>
      <c r="M519" s="216"/>
      <c r="N519" s="217"/>
      <c r="O519" s="217"/>
      <c r="P519" s="217"/>
      <c r="Q519" s="217"/>
      <c r="R519" s="217"/>
      <c r="S519" s="217"/>
      <c r="T519" s="218"/>
      <c r="AT519" s="219" t="s">
        <v>159</v>
      </c>
      <c r="AU519" s="219" t="s">
        <v>82</v>
      </c>
      <c r="AV519" s="14" t="s">
        <v>82</v>
      </c>
      <c r="AW519" s="14" t="s">
        <v>34</v>
      </c>
      <c r="AX519" s="14" t="s">
        <v>73</v>
      </c>
      <c r="AY519" s="219" t="s">
        <v>148</v>
      </c>
    </row>
    <row r="520" spans="1:65" s="15" customFormat="1" ht="11.25">
      <c r="B520" s="220"/>
      <c r="C520" s="221"/>
      <c r="D520" s="200" t="s">
        <v>159</v>
      </c>
      <c r="E520" s="222" t="s">
        <v>19</v>
      </c>
      <c r="F520" s="223" t="s">
        <v>162</v>
      </c>
      <c r="G520" s="221"/>
      <c r="H520" s="224">
        <v>30</v>
      </c>
      <c r="I520" s="225"/>
      <c r="J520" s="221"/>
      <c r="K520" s="221"/>
      <c r="L520" s="226"/>
      <c r="M520" s="227"/>
      <c r="N520" s="228"/>
      <c r="O520" s="228"/>
      <c r="P520" s="228"/>
      <c r="Q520" s="228"/>
      <c r="R520" s="228"/>
      <c r="S520" s="228"/>
      <c r="T520" s="229"/>
      <c r="AT520" s="230" t="s">
        <v>159</v>
      </c>
      <c r="AU520" s="230" t="s">
        <v>82</v>
      </c>
      <c r="AV520" s="15" t="s">
        <v>155</v>
      </c>
      <c r="AW520" s="15" t="s">
        <v>34</v>
      </c>
      <c r="AX520" s="15" t="s">
        <v>80</v>
      </c>
      <c r="AY520" s="230" t="s">
        <v>148</v>
      </c>
    </row>
    <row r="521" spans="1:65" s="2" customFormat="1" ht="16.5" customHeight="1">
      <c r="A521" s="36"/>
      <c r="B521" s="37"/>
      <c r="C521" s="180" t="s">
        <v>747</v>
      </c>
      <c r="D521" s="180" t="s">
        <v>150</v>
      </c>
      <c r="E521" s="181" t="s">
        <v>748</v>
      </c>
      <c r="F521" s="182" t="s">
        <v>749</v>
      </c>
      <c r="G521" s="183" t="s">
        <v>172</v>
      </c>
      <c r="H521" s="184">
        <v>4.2000000000000003E-2</v>
      </c>
      <c r="I521" s="185"/>
      <c r="J521" s="186">
        <f>ROUND(I521*H521,2)</f>
        <v>0</v>
      </c>
      <c r="K521" s="182" t="s">
        <v>154</v>
      </c>
      <c r="L521" s="41"/>
      <c r="M521" s="187" t="s">
        <v>19</v>
      </c>
      <c r="N521" s="188" t="s">
        <v>44</v>
      </c>
      <c r="O521" s="66"/>
      <c r="P521" s="189">
        <f>O521*H521</f>
        <v>0</v>
      </c>
      <c r="Q521" s="189">
        <v>0.12</v>
      </c>
      <c r="R521" s="189">
        <f>Q521*H521</f>
        <v>5.0400000000000002E-3</v>
      </c>
      <c r="S521" s="189">
        <v>2.2000000000000002</v>
      </c>
      <c r="T521" s="190">
        <f>S521*H521</f>
        <v>9.240000000000001E-2</v>
      </c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R521" s="191" t="s">
        <v>155</v>
      </c>
      <c r="AT521" s="191" t="s">
        <v>150</v>
      </c>
      <c r="AU521" s="191" t="s">
        <v>82</v>
      </c>
      <c r="AY521" s="19" t="s">
        <v>148</v>
      </c>
      <c r="BE521" s="192">
        <f>IF(N521="základní",J521,0)</f>
        <v>0</v>
      </c>
      <c r="BF521" s="192">
        <f>IF(N521="snížená",J521,0)</f>
        <v>0</v>
      </c>
      <c r="BG521" s="192">
        <f>IF(N521="zákl. přenesená",J521,0)</f>
        <v>0</v>
      </c>
      <c r="BH521" s="192">
        <f>IF(N521="sníž. přenesená",J521,0)</f>
        <v>0</v>
      </c>
      <c r="BI521" s="192">
        <f>IF(N521="nulová",J521,0)</f>
        <v>0</v>
      </c>
      <c r="BJ521" s="19" t="s">
        <v>80</v>
      </c>
      <c r="BK521" s="192">
        <f>ROUND(I521*H521,2)</f>
        <v>0</v>
      </c>
      <c r="BL521" s="19" t="s">
        <v>155</v>
      </c>
      <c r="BM521" s="191" t="s">
        <v>750</v>
      </c>
    </row>
    <row r="522" spans="1:65" s="2" customFormat="1" ht="11.25">
      <c r="A522" s="36"/>
      <c r="B522" s="37"/>
      <c r="C522" s="38"/>
      <c r="D522" s="193" t="s">
        <v>157</v>
      </c>
      <c r="E522" s="38"/>
      <c r="F522" s="194" t="s">
        <v>751</v>
      </c>
      <c r="G522" s="38"/>
      <c r="H522" s="38"/>
      <c r="I522" s="195"/>
      <c r="J522" s="38"/>
      <c r="K522" s="38"/>
      <c r="L522" s="41"/>
      <c r="M522" s="196"/>
      <c r="N522" s="197"/>
      <c r="O522" s="66"/>
      <c r="P522" s="66"/>
      <c r="Q522" s="66"/>
      <c r="R522" s="66"/>
      <c r="S522" s="66"/>
      <c r="T522" s="67"/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T522" s="19" t="s">
        <v>157</v>
      </c>
      <c r="AU522" s="19" t="s">
        <v>82</v>
      </c>
    </row>
    <row r="523" spans="1:65" s="13" customFormat="1" ht="11.25">
      <c r="B523" s="198"/>
      <c r="C523" s="199"/>
      <c r="D523" s="200" t="s">
        <v>159</v>
      </c>
      <c r="E523" s="201" t="s">
        <v>19</v>
      </c>
      <c r="F523" s="202" t="s">
        <v>752</v>
      </c>
      <c r="G523" s="199"/>
      <c r="H523" s="201" t="s">
        <v>19</v>
      </c>
      <c r="I523" s="203"/>
      <c r="J523" s="199"/>
      <c r="K523" s="199"/>
      <c r="L523" s="204"/>
      <c r="M523" s="205"/>
      <c r="N523" s="206"/>
      <c r="O523" s="206"/>
      <c r="P523" s="206"/>
      <c r="Q523" s="206"/>
      <c r="R523" s="206"/>
      <c r="S523" s="206"/>
      <c r="T523" s="207"/>
      <c r="AT523" s="208" t="s">
        <v>159</v>
      </c>
      <c r="AU523" s="208" t="s">
        <v>82</v>
      </c>
      <c r="AV523" s="13" t="s">
        <v>80</v>
      </c>
      <c r="AW523" s="13" t="s">
        <v>34</v>
      </c>
      <c r="AX523" s="13" t="s">
        <v>73</v>
      </c>
      <c r="AY523" s="208" t="s">
        <v>148</v>
      </c>
    </row>
    <row r="524" spans="1:65" s="14" customFormat="1" ht="11.25">
      <c r="B524" s="209"/>
      <c r="C524" s="210"/>
      <c r="D524" s="200" t="s">
        <v>159</v>
      </c>
      <c r="E524" s="211" t="s">
        <v>19</v>
      </c>
      <c r="F524" s="212" t="s">
        <v>753</v>
      </c>
      <c r="G524" s="210"/>
      <c r="H524" s="213">
        <v>4.2000000000000003E-2</v>
      </c>
      <c r="I524" s="214"/>
      <c r="J524" s="210"/>
      <c r="K524" s="210"/>
      <c r="L524" s="215"/>
      <c r="M524" s="216"/>
      <c r="N524" s="217"/>
      <c r="O524" s="217"/>
      <c r="P524" s="217"/>
      <c r="Q524" s="217"/>
      <c r="R524" s="217"/>
      <c r="S524" s="217"/>
      <c r="T524" s="218"/>
      <c r="AT524" s="219" t="s">
        <v>159</v>
      </c>
      <c r="AU524" s="219" t="s">
        <v>82</v>
      </c>
      <c r="AV524" s="14" t="s">
        <v>82</v>
      </c>
      <c r="AW524" s="14" t="s">
        <v>34</v>
      </c>
      <c r="AX524" s="14" t="s">
        <v>80</v>
      </c>
      <c r="AY524" s="219" t="s">
        <v>148</v>
      </c>
    </row>
    <row r="525" spans="1:65" s="2" customFormat="1" ht="16.5" customHeight="1">
      <c r="A525" s="36"/>
      <c r="B525" s="37"/>
      <c r="C525" s="180" t="s">
        <v>754</v>
      </c>
      <c r="D525" s="180" t="s">
        <v>150</v>
      </c>
      <c r="E525" s="181" t="s">
        <v>755</v>
      </c>
      <c r="F525" s="182" t="s">
        <v>756</v>
      </c>
      <c r="G525" s="183" t="s">
        <v>172</v>
      </c>
      <c r="H525" s="184">
        <v>8.98</v>
      </c>
      <c r="I525" s="185"/>
      <c r="J525" s="186">
        <f>ROUND(I525*H525,2)</f>
        <v>0</v>
      </c>
      <c r="K525" s="182" t="s">
        <v>154</v>
      </c>
      <c r="L525" s="41"/>
      <c r="M525" s="187" t="s">
        <v>19</v>
      </c>
      <c r="N525" s="188" t="s">
        <v>44</v>
      </c>
      <c r="O525" s="66"/>
      <c r="P525" s="189">
        <f>O525*H525</f>
        <v>0</v>
      </c>
      <c r="Q525" s="189">
        <v>0.12</v>
      </c>
      <c r="R525" s="189">
        <f>Q525*H525</f>
        <v>1.0776000000000001</v>
      </c>
      <c r="S525" s="189">
        <v>2.2000000000000002</v>
      </c>
      <c r="T525" s="190">
        <f>S525*H525</f>
        <v>19.756000000000004</v>
      </c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R525" s="191" t="s">
        <v>155</v>
      </c>
      <c r="AT525" s="191" t="s">
        <v>150</v>
      </c>
      <c r="AU525" s="191" t="s">
        <v>82</v>
      </c>
      <c r="AY525" s="19" t="s">
        <v>148</v>
      </c>
      <c r="BE525" s="192">
        <f>IF(N525="základní",J525,0)</f>
        <v>0</v>
      </c>
      <c r="BF525" s="192">
        <f>IF(N525="snížená",J525,0)</f>
        <v>0</v>
      </c>
      <c r="BG525" s="192">
        <f>IF(N525="zákl. přenesená",J525,0)</f>
        <v>0</v>
      </c>
      <c r="BH525" s="192">
        <f>IF(N525="sníž. přenesená",J525,0)</f>
        <v>0</v>
      </c>
      <c r="BI525" s="192">
        <f>IF(N525="nulová",J525,0)</f>
        <v>0</v>
      </c>
      <c r="BJ525" s="19" t="s">
        <v>80</v>
      </c>
      <c r="BK525" s="192">
        <f>ROUND(I525*H525,2)</f>
        <v>0</v>
      </c>
      <c r="BL525" s="19" t="s">
        <v>155</v>
      </c>
      <c r="BM525" s="191" t="s">
        <v>757</v>
      </c>
    </row>
    <row r="526" spans="1:65" s="2" customFormat="1" ht="11.25">
      <c r="A526" s="36"/>
      <c r="B526" s="37"/>
      <c r="C526" s="38"/>
      <c r="D526" s="193" t="s">
        <v>157</v>
      </c>
      <c r="E526" s="38"/>
      <c r="F526" s="194" t="s">
        <v>758</v>
      </c>
      <c r="G526" s="38"/>
      <c r="H526" s="38"/>
      <c r="I526" s="195"/>
      <c r="J526" s="38"/>
      <c r="K526" s="38"/>
      <c r="L526" s="41"/>
      <c r="M526" s="196"/>
      <c r="N526" s="197"/>
      <c r="O526" s="66"/>
      <c r="P526" s="66"/>
      <c r="Q526" s="66"/>
      <c r="R526" s="66"/>
      <c r="S526" s="66"/>
      <c r="T526" s="67"/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T526" s="19" t="s">
        <v>157</v>
      </c>
      <c r="AU526" s="19" t="s">
        <v>82</v>
      </c>
    </row>
    <row r="527" spans="1:65" s="13" customFormat="1" ht="11.25">
      <c r="B527" s="198"/>
      <c r="C527" s="199"/>
      <c r="D527" s="200" t="s">
        <v>159</v>
      </c>
      <c r="E527" s="201" t="s">
        <v>19</v>
      </c>
      <c r="F527" s="202" t="s">
        <v>759</v>
      </c>
      <c r="G527" s="199"/>
      <c r="H527" s="201" t="s">
        <v>19</v>
      </c>
      <c r="I527" s="203"/>
      <c r="J527" s="199"/>
      <c r="K527" s="199"/>
      <c r="L527" s="204"/>
      <c r="M527" s="205"/>
      <c r="N527" s="206"/>
      <c r="O527" s="206"/>
      <c r="P527" s="206"/>
      <c r="Q527" s="206"/>
      <c r="R527" s="206"/>
      <c r="S527" s="206"/>
      <c r="T527" s="207"/>
      <c r="AT527" s="208" t="s">
        <v>159</v>
      </c>
      <c r="AU527" s="208" t="s">
        <v>82</v>
      </c>
      <c r="AV527" s="13" t="s">
        <v>80</v>
      </c>
      <c r="AW527" s="13" t="s">
        <v>34</v>
      </c>
      <c r="AX527" s="13" t="s">
        <v>73</v>
      </c>
      <c r="AY527" s="208" t="s">
        <v>148</v>
      </c>
    </row>
    <row r="528" spans="1:65" s="14" customFormat="1" ht="11.25">
      <c r="B528" s="209"/>
      <c r="C528" s="210"/>
      <c r="D528" s="200" t="s">
        <v>159</v>
      </c>
      <c r="E528" s="211" t="s">
        <v>19</v>
      </c>
      <c r="F528" s="212" t="s">
        <v>760</v>
      </c>
      <c r="G528" s="210"/>
      <c r="H528" s="213">
        <v>8.98</v>
      </c>
      <c r="I528" s="214"/>
      <c r="J528" s="210"/>
      <c r="K528" s="210"/>
      <c r="L528" s="215"/>
      <c r="M528" s="216"/>
      <c r="N528" s="217"/>
      <c r="O528" s="217"/>
      <c r="P528" s="217"/>
      <c r="Q528" s="217"/>
      <c r="R528" s="217"/>
      <c r="S528" s="217"/>
      <c r="T528" s="218"/>
      <c r="AT528" s="219" t="s">
        <v>159</v>
      </c>
      <c r="AU528" s="219" t="s">
        <v>82</v>
      </c>
      <c r="AV528" s="14" t="s">
        <v>82</v>
      </c>
      <c r="AW528" s="14" t="s">
        <v>34</v>
      </c>
      <c r="AX528" s="14" t="s">
        <v>73</v>
      </c>
      <c r="AY528" s="219" t="s">
        <v>148</v>
      </c>
    </row>
    <row r="529" spans="1:65" s="15" customFormat="1" ht="11.25">
      <c r="B529" s="220"/>
      <c r="C529" s="221"/>
      <c r="D529" s="200" t="s">
        <v>159</v>
      </c>
      <c r="E529" s="222" t="s">
        <v>19</v>
      </c>
      <c r="F529" s="223" t="s">
        <v>162</v>
      </c>
      <c r="G529" s="221"/>
      <c r="H529" s="224">
        <v>8.98</v>
      </c>
      <c r="I529" s="225"/>
      <c r="J529" s="221"/>
      <c r="K529" s="221"/>
      <c r="L529" s="226"/>
      <c r="M529" s="227"/>
      <c r="N529" s="228"/>
      <c r="O529" s="228"/>
      <c r="P529" s="228"/>
      <c r="Q529" s="228"/>
      <c r="R529" s="228"/>
      <c r="S529" s="228"/>
      <c r="T529" s="229"/>
      <c r="AT529" s="230" t="s">
        <v>159</v>
      </c>
      <c r="AU529" s="230" t="s">
        <v>82</v>
      </c>
      <c r="AV529" s="15" t="s">
        <v>155</v>
      </c>
      <c r="AW529" s="15" t="s">
        <v>34</v>
      </c>
      <c r="AX529" s="15" t="s">
        <v>80</v>
      </c>
      <c r="AY529" s="230" t="s">
        <v>148</v>
      </c>
    </row>
    <row r="530" spans="1:65" s="2" customFormat="1" ht="16.5" customHeight="1">
      <c r="A530" s="36"/>
      <c r="B530" s="37"/>
      <c r="C530" s="180" t="s">
        <v>761</v>
      </c>
      <c r="D530" s="180" t="s">
        <v>150</v>
      </c>
      <c r="E530" s="181" t="s">
        <v>762</v>
      </c>
      <c r="F530" s="182" t="s">
        <v>763</v>
      </c>
      <c r="G530" s="183" t="s">
        <v>172</v>
      </c>
      <c r="H530" s="184">
        <v>2</v>
      </c>
      <c r="I530" s="185"/>
      <c r="J530" s="186">
        <f>ROUND(I530*H530,2)</f>
        <v>0</v>
      </c>
      <c r="K530" s="182" t="s">
        <v>154</v>
      </c>
      <c r="L530" s="41"/>
      <c r="M530" s="187" t="s">
        <v>19</v>
      </c>
      <c r="N530" s="188" t="s">
        <v>44</v>
      </c>
      <c r="O530" s="66"/>
      <c r="P530" s="189">
        <f>O530*H530</f>
        <v>0</v>
      </c>
      <c r="Q530" s="189">
        <v>0.12171</v>
      </c>
      <c r="R530" s="189">
        <f>Q530*H530</f>
        <v>0.24342</v>
      </c>
      <c r="S530" s="189">
        <v>2.4</v>
      </c>
      <c r="T530" s="190">
        <f>S530*H530</f>
        <v>4.8</v>
      </c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R530" s="191" t="s">
        <v>155</v>
      </c>
      <c r="AT530" s="191" t="s">
        <v>150</v>
      </c>
      <c r="AU530" s="191" t="s">
        <v>82</v>
      </c>
      <c r="AY530" s="19" t="s">
        <v>148</v>
      </c>
      <c r="BE530" s="192">
        <f>IF(N530="základní",J530,0)</f>
        <v>0</v>
      </c>
      <c r="BF530" s="192">
        <f>IF(N530="snížená",J530,0)</f>
        <v>0</v>
      </c>
      <c r="BG530" s="192">
        <f>IF(N530="zákl. přenesená",J530,0)</f>
        <v>0</v>
      </c>
      <c r="BH530" s="192">
        <f>IF(N530="sníž. přenesená",J530,0)</f>
        <v>0</v>
      </c>
      <c r="BI530" s="192">
        <f>IF(N530="nulová",J530,0)</f>
        <v>0</v>
      </c>
      <c r="BJ530" s="19" t="s">
        <v>80</v>
      </c>
      <c r="BK530" s="192">
        <f>ROUND(I530*H530,2)</f>
        <v>0</v>
      </c>
      <c r="BL530" s="19" t="s">
        <v>155</v>
      </c>
      <c r="BM530" s="191" t="s">
        <v>764</v>
      </c>
    </row>
    <row r="531" spans="1:65" s="2" customFormat="1" ht="11.25">
      <c r="A531" s="36"/>
      <c r="B531" s="37"/>
      <c r="C531" s="38"/>
      <c r="D531" s="193" t="s">
        <v>157</v>
      </c>
      <c r="E531" s="38"/>
      <c r="F531" s="194" t="s">
        <v>765</v>
      </c>
      <c r="G531" s="38"/>
      <c r="H531" s="38"/>
      <c r="I531" s="195"/>
      <c r="J531" s="38"/>
      <c r="K531" s="38"/>
      <c r="L531" s="41"/>
      <c r="M531" s="196"/>
      <c r="N531" s="197"/>
      <c r="O531" s="66"/>
      <c r="P531" s="66"/>
      <c r="Q531" s="66"/>
      <c r="R531" s="66"/>
      <c r="S531" s="66"/>
      <c r="T531" s="67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T531" s="19" t="s">
        <v>157</v>
      </c>
      <c r="AU531" s="19" t="s">
        <v>82</v>
      </c>
    </row>
    <row r="532" spans="1:65" s="13" customFormat="1" ht="11.25">
      <c r="B532" s="198"/>
      <c r="C532" s="199"/>
      <c r="D532" s="200" t="s">
        <v>159</v>
      </c>
      <c r="E532" s="201" t="s">
        <v>19</v>
      </c>
      <c r="F532" s="202" t="s">
        <v>766</v>
      </c>
      <c r="G532" s="199"/>
      <c r="H532" s="201" t="s">
        <v>19</v>
      </c>
      <c r="I532" s="203"/>
      <c r="J532" s="199"/>
      <c r="K532" s="199"/>
      <c r="L532" s="204"/>
      <c r="M532" s="205"/>
      <c r="N532" s="206"/>
      <c r="O532" s="206"/>
      <c r="P532" s="206"/>
      <c r="Q532" s="206"/>
      <c r="R532" s="206"/>
      <c r="S532" s="206"/>
      <c r="T532" s="207"/>
      <c r="AT532" s="208" t="s">
        <v>159</v>
      </c>
      <c r="AU532" s="208" t="s">
        <v>82</v>
      </c>
      <c r="AV532" s="13" t="s">
        <v>80</v>
      </c>
      <c r="AW532" s="13" t="s">
        <v>34</v>
      </c>
      <c r="AX532" s="13" t="s">
        <v>73</v>
      </c>
      <c r="AY532" s="208" t="s">
        <v>148</v>
      </c>
    </row>
    <row r="533" spans="1:65" s="14" customFormat="1" ht="11.25">
      <c r="B533" s="209"/>
      <c r="C533" s="210"/>
      <c r="D533" s="200" t="s">
        <v>159</v>
      </c>
      <c r="E533" s="211" t="s">
        <v>19</v>
      </c>
      <c r="F533" s="212" t="s">
        <v>767</v>
      </c>
      <c r="G533" s="210"/>
      <c r="H533" s="213">
        <v>2</v>
      </c>
      <c r="I533" s="214"/>
      <c r="J533" s="210"/>
      <c r="K533" s="210"/>
      <c r="L533" s="215"/>
      <c r="M533" s="216"/>
      <c r="N533" s="217"/>
      <c r="O533" s="217"/>
      <c r="P533" s="217"/>
      <c r="Q533" s="217"/>
      <c r="R533" s="217"/>
      <c r="S533" s="217"/>
      <c r="T533" s="218"/>
      <c r="AT533" s="219" t="s">
        <v>159</v>
      </c>
      <c r="AU533" s="219" t="s">
        <v>82</v>
      </c>
      <c r="AV533" s="14" t="s">
        <v>82</v>
      </c>
      <c r="AW533" s="14" t="s">
        <v>34</v>
      </c>
      <c r="AX533" s="14" t="s">
        <v>73</v>
      </c>
      <c r="AY533" s="219" t="s">
        <v>148</v>
      </c>
    </row>
    <row r="534" spans="1:65" s="15" customFormat="1" ht="11.25">
      <c r="B534" s="220"/>
      <c r="C534" s="221"/>
      <c r="D534" s="200" t="s">
        <v>159</v>
      </c>
      <c r="E534" s="222" t="s">
        <v>19</v>
      </c>
      <c r="F534" s="223" t="s">
        <v>162</v>
      </c>
      <c r="G534" s="221"/>
      <c r="H534" s="224">
        <v>2</v>
      </c>
      <c r="I534" s="225"/>
      <c r="J534" s="221"/>
      <c r="K534" s="221"/>
      <c r="L534" s="226"/>
      <c r="M534" s="227"/>
      <c r="N534" s="228"/>
      <c r="O534" s="228"/>
      <c r="P534" s="228"/>
      <c r="Q534" s="228"/>
      <c r="R534" s="228"/>
      <c r="S534" s="228"/>
      <c r="T534" s="229"/>
      <c r="AT534" s="230" t="s">
        <v>159</v>
      </c>
      <c r="AU534" s="230" t="s">
        <v>82</v>
      </c>
      <c r="AV534" s="15" t="s">
        <v>155</v>
      </c>
      <c r="AW534" s="15" t="s">
        <v>34</v>
      </c>
      <c r="AX534" s="15" t="s">
        <v>80</v>
      </c>
      <c r="AY534" s="230" t="s">
        <v>148</v>
      </c>
    </row>
    <row r="535" spans="1:65" s="2" customFormat="1" ht="33" customHeight="1">
      <c r="A535" s="36"/>
      <c r="B535" s="37"/>
      <c r="C535" s="180" t="s">
        <v>768</v>
      </c>
      <c r="D535" s="180" t="s">
        <v>150</v>
      </c>
      <c r="E535" s="181" t="s">
        <v>769</v>
      </c>
      <c r="F535" s="182" t="s">
        <v>770</v>
      </c>
      <c r="G535" s="183" t="s">
        <v>165</v>
      </c>
      <c r="H535" s="184">
        <v>80</v>
      </c>
      <c r="I535" s="185"/>
      <c r="J535" s="186">
        <f>ROUND(I535*H535,2)</f>
        <v>0</v>
      </c>
      <c r="K535" s="182" t="s">
        <v>154</v>
      </c>
      <c r="L535" s="41"/>
      <c r="M535" s="187" t="s">
        <v>19</v>
      </c>
      <c r="N535" s="188" t="s">
        <v>44</v>
      </c>
      <c r="O535" s="66"/>
      <c r="P535" s="189">
        <f>O535*H535</f>
        <v>0</v>
      </c>
      <c r="Q535" s="189">
        <v>0</v>
      </c>
      <c r="R535" s="189">
        <f>Q535*H535</f>
        <v>0</v>
      </c>
      <c r="S535" s="189">
        <v>0.25</v>
      </c>
      <c r="T535" s="190">
        <f>S535*H535</f>
        <v>20</v>
      </c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R535" s="191" t="s">
        <v>155</v>
      </c>
      <c r="AT535" s="191" t="s">
        <v>150</v>
      </c>
      <c r="AU535" s="191" t="s">
        <v>82</v>
      </c>
      <c r="AY535" s="19" t="s">
        <v>148</v>
      </c>
      <c r="BE535" s="192">
        <f>IF(N535="základní",J535,0)</f>
        <v>0</v>
      </c>
      <c r="BF535" s="192">
        <f>IF(N535="snížená",J535,0)</f>
        <v>0</v>
      </c>
      <c r="BG535" s="192">
        <f>IF(N535="zákl. přenesená",J535,0)</f>
        <v>0</v>
      </c>
      <c r="BH535" s="192">
        <f>IF(N535="sníž. přenesená",J535,0)</f>
        <v>0</v>
      </c>
      <c r="BI535" s="192">
        <f>IF(N535="nulová",J535,0)</f>
        <v>0</v>
      </c>
      <c r="BJ535" s="19" t="s">
        <v>80</v>
      </c>
      <c r="BK535" s="192">
        <f>ROUND(I535*H535,2)</f>
        <v>0</v>
      </c>
      <c r="BL535" s="19" t="s">
        <v>155</v>
      </c>
      <c r="BM535" s="191" t="s">
        <v>771</v>
      </c>
    </row>
    <row r="536" spans="1:65" s="2" customFormat="1" ht="11.25">
      <c r="A536" s="36"/>
      <c r="B536" s="37"/>
      <c r="C536" s="38"/>
      <c r="D536" s="193" t="s">
        <v>157</v>
      </c>
      <c r="E536" s="38"/>
      <c r="F536" s="194" t="s">
        <v>772</v>
      </c>
      <c r="G536" s="38"/>
      <c r="H536" s="38"/>
      <c r="I536" s="195"/>
      <c r="J536" s="38"/>
      <c r="K536" s="38"/>
      <c r="L536" s="41"/>
      <c r="M536" s="196"/>
      <c r="N536" s="197"/>
      <c r="O536" s="66"/>
      <c r="P536" s="66"/>
      <c r="Q536" s="66"/>
      <c r="R536" s="66"/>
      <c r="S536" s="66"/>
      <c r="T536" s="67"/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T536" s="19" t="s">
        <v>157</v>
      </c>
      <c r="AU536" s="19" t="s">
        <v>82</v>
      </c>
    </row>
    <row r="537" spans="1:65" s="13" customFormat="1" ht="11.25">
      <c r="B537" s="198"/>
      <c r="C537" s="199"/>
      <c r="D537" s="200" t="s">
        <v>159</v>
      </c>
      <c r="E537" s="201" t="s">
        <v>19</v>
      </c>
      <c r="F537" s="202" t="s">
        <v>773</v>
      </c>
      <c r="G537" s="199"/>
      <c r="H537" s="201" t="s">
        <v>19</v>
      </c>
      <c r="I537" s="203"/>
      <c r="J537" s="199"/>
      <c r="K537" s="199"/>
      <c r="L537" s="204"/>
      <c r="M537" s="205"/>
      <c r="N537" s="206"/>
      <c r="O537" s="206"/>
      <c r="P537" s="206"/>
      <c r="Q537" s="206"/>
      <c r="R537" s="206"/>
      <c r="S537" s="206"/>
      <c r="T537" s="207"/>
      <c r="AT537" s="208" t="s">
        <v>159</v>
      </c>
      <c r="AU537" s="208" t="s">
        <v>82</v>
      </c>
      <c r="AV537" s="13" t="s">
        <v>80</v>
      </c>
      <c r="AW537" s="13" t="s">
        <v>34</v>
      </c>
      <c r="AX537" s="13" t="s">
        <v>73</v>
      </c>
      <c r="AY537" s="208" t="s">
        <v>148</v>
      </c>
    </row>
    <row r="538" spans="1:65" s="14" customFormat="1" ht="11.25">
      <c r="B538" s="209"/>
      <c r="C538" s="210"/>
      <c r="D538" s="200" t="s">
        <v>159</v>
      </c>
      <c r="E538" s="211" t="s">
        <v>19</v>
      </c>
      <c r="F538" s="212" t="s">
        <v>774</v>
      </c>
      <c r="G538" s="210"/>
      <c r="H538" s="213">
        <v>80</v>
      </c>
      <c r="I538" s="214"/>
      <c r="J538" s="210"/>
      <c r="K538" s="210"/>
      <c r="L538" s="215"/>
      <c r="M538" s="216"/>
      <c r="N538" s="217"/>
      <c r="O538" s="217"/>
      <c r="P538" s="217"/>
      <c r="Q538" s="217"/>
      <c r="R538" s="217"/>
      <c r="S538" s="217"/>
      <c r="T538" s="218"/>
      <c r="AT538" s="219" t="s">
        <v>159</v>
      </c>
      <c r="AU538" s="219" t="s">
        <v>82</v>
      </c>
      <c r="AV538" s="14" t="s">
        <v>82</v>
      </c>
      <c r="AW538" s="14" t="s">
        <v>34</v>
      </c>
      <c r="AX538" s="14" t="s">
        <v>73</v>
      </c>
      <c r="AY538" s="219" t="s">
        <v>148</v>
      </c>
    </row>
    <row r="539" spans="1:65" s="15" customFormat="1" ht="11.25">
      <c r="B539" s="220"/>
      <c r="C539" s="221"/>
      <c r="D539" s="200" t="s">
        <v>159</v>
      </c>
      <c r="E539" s="222" t="s">
        <v>19</v>
      </c>
      <c r="F539" s="223" t="s">
        <v>162</v>
      </c>
      <c r="G539" s="221"/>
      <c r="H539" s="224">
        <v>80</v>
      </c>
      <c r="I539" s="225"/>
      <c r="J539" s="221"/>
      <c r="K539" s="221"/>
      <c r="L539" s="226"/>
      <c r="M539" s="227"/>
      <c r="N539" s="228"/>
      <c r="O539" s="228"/>
      <c r="P539" s="228"/>
      <c r="Q539" s="228"/>
      <c r="R539" s="228"/>
      <c r="S539" s="228"/>
      <c r="T539" s="229"/>
      <c r="AT539" s="230" t="s">
        <v>159</v>
      </c>
      <c r="AU539" s="230" t="s">
        <v>82</v>
      </c>
      <c r="AV539" s="15" t="s">
        <v>155</v>
      </c>
      <c r="AW539" s="15" t="s">
        <v>34</v>
      </c>
      <c r="AX539" s="15" t="s">
        <v>80</v>
      </c>
      <c r="AY539" s="230" t="s">
        <v>148</v>
      </c>
    </row>
    <row r="540" spans="1:65" s="2" customFormat="1" ht="16.5" customHeight="1">
      <c r="A540" s="36"/>
      <c r="B540" s="37"/>
      <c r="C540" s="180" t="s">
        <v>775</v>
      </c>
      <c r="D540" s="180" t="s">
        <v>150</v>
      </c>
      <c r="E540" s="181" t="s">
        <v>776</v>
      </c>
      <c r="F540" s="182" t="s">
        <v>777</v>
      </c>
      <c r="G540" s="183" t="s">
        <v>165</v>
      </c>
      <c r="H540" s="184">
        <v>53.2</v>
      </c>
      <c r="I540" s="185"/>
      <c r="J540" s="186">
        <f>ROUND(I540*H540,2)</f>
        <v>0</v>
      </c>
      <c r="K540" s="182" t="s">
        <v>154</v>
      </c>
      <c r="L540" s="41"/>
      <c r="M540" s="187" t="s">
        <v>19</v>
      </c>
      <c r="N540" s="188" t="s">
        <v>44</v>
      </c>
      <c r="O540" s="66"/>
      <c r="P540" s="189">
        <f>O540*H540</f>
        <v>0</v>
      </c>
      <c r="Q540" s="189">
        <v>8.0000000000000007E-5</v>
      </c>
      <c r="R540" s="189">
        <f>Q540*H540</f>
        <v>4.2560000000000002E-3</v>
      </c>
      <c r="S540" s="189">
        <v>1.7999999999999999E-2</v>
      </c>
      <c r="T540" s="190">
        <f>S540*H540</f>
        <v>0.95760000000000001</v>
      </c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R540" s="191" t="s">
        <v>155</v>
      </c>
      <c r="AT540" s="191" t="s">
        <v>150</v>
      </c>
      <c r="AU540" s="191" t="s">
        <v>82</v>
      </c>
      <c r="AY540" s="19" t="s">
        <v>148</v>
      </c>
      <c r="BE540" s="192">
        <f>IF(N540="základní",J540,0)</f>
        <v>0</v>
      </c>
      <c r="BF540" s="192">
        <f>IF(N540="snížená",J540,0)</f>
        <v>0</v>
      </c>
      <c r="BG540" s="192">
        <f>IF(N540="zákl. přenesená",J540,0)</f>
        <v>0</v>
      </c>
      <c r="BH540" s="192">
        <f>IF(N540="sníž. přenesená",J540,0)</f>
        <v>0</v>
      </c>
      <c r="BI540" s="192">
        <f>IF(N540="nulová",J540,0)</f>
        <v>0</v>
      </c>
      <c r="BJ540" s="19" t="s">
        <v>80</v>
      </c>
      <c r="BK540" s="192">
        <f>ROUND(I540*H540,2)</f>
        <v>0</v>
      </c>
      <c r="BL540" s="19" t="s">
        <v>155</v>
      </c>
      <c r="BM540" s="191" t="s">
        <v>778</v>
      </c>
    </row>
    <row r="541" spans="1:65" s="2" customFormat="1" ht="11.25">
      <c r="A541" s="36"/>
      <c r="B541" s="37"/>
      <c r="C541" s="38"/>
      <c r="D541" s="193" t="s">
        <v>157</v>
      </c>
      <c r="E541" s="38"/>
      <c r="F541" s="194" t="s">
        <v>779</v>
      </c>
      <c r="G541" s="38"/>
      <c r="H541" s="38"/>
      <c r="I541" s="195"/>
      <c r="J541" s="38"/>
      <c r="K541" s="38"/>
      <c r="L541" s="41"/>
      <c r="M541" s="196"/>
      <c r="N541" s="197"/>
      <c r="O541" s="66"/>
      <c r="P541" s="66"/>
      <c r="Q541" s="66"/>
      <c r="R541" s="66"/>
      <c r="S541" s="66"/>
      <c r="T541" s="67"/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T541" s="19" t="s">
        <v>157</v>
      </c>
      <c r="AU541" s="19" t="s">
        <v>82</v>
      </c>
    </row>
    <row r="542" spans="1:65" s="13" customFormat="1" ht="11.25">
      <c r="B542" s="198"/>
      <c r="C542" s="199"/>
      <c r="D542" s="200" t="s">
        <v>159</v>
      </c>
      <c r="E542" s="201" t="s">
        <v>19</v>
      </c>
      <c r="F542" s="202" t="s">
        <v>506</v>
      </c>
      <c r="G542" s="199"/>
      <c r="H542" s="201" t="s">
        <v>19</v>
      </c>
      <c r="I542" s="203"/>
      <c r="J542" s="199"/>
      <c r="K542" s="199"/>
      <c r="L542" s="204"/>
      <c r="M542" s="205"/>
      <c r="N542" s="206"/>
      <c r="O542" s="206"/>
      <c r="P542" s="206"/>
      <c r="Q542" s="206"/>
      <c r="R542" s="206"/>
      <c r="S542" s="206"/>
      <c r="T542" s="207"/>
      <c r="AT542" s="208" t="s">
        <v>159</v>
      </c>
      <c r="AU542" s="208" t="s">
        <v>82</v>
      </c>
      <c r="AV542" s="13" t="s">
        <v>80</v>
      </c>
      <c r="AW542" s="13" t="s">
        <v>34</v>
      </c>
      <c r="AX542" s="13" t="s">
        <v>73</v>
      </c>
      <c r="AY542" s="208" t="s">
        <v>148</v>
      </c>
    </row>
    <row r="543" spans="1:65" s="14" customFormat="1" ht="11.25">
      <c r="B543" s="209"/>
      <c r="C543" s="210"/>
      <c r="D543" s="200" t="s">
        <v>159</v>
      </c>
      <c r="E543" s="211" t="s">
        <v>19</v>
      </c>
      <c r="F543" s="212" t="s">
        <v>780</v>
      </c>
      <c r="G543" s="210"/>
      <c r="H543" s="213">
        <v>53.2</v>
      </c>
      <c r="I543" s="214"/>
      <c r="J543" s="210"/>
      <c r="K543" s="210"/>
      <c r="L543" s="215"/>
      <c r="M543" s="216"/>
      <c r="N543" s="217"/>
      <c r="O543" s="217"/>
      <c r="P543" s="217"/>
      <c r="Q543" s="217"/>
      <c r="R543" s="217"/>
      <c r="S543" s="217"/>
      <c r="T543" s="218"/>
      <c r="AT543" s="219" t="s">
        <v>159</v>
      </c>
      <c r="AU543" s="219" t="s">
        <v>82</v>
      </c>
      <c r="AV543" s="14" t="s">
        <v>82</v>
      </c>
      <c r="AW543" s="14" t="s">
        <v>34</v>
      </c>
      <c r="AX543" s="14" t="s">
        <v>80</v>
      </c>
      <c r="AY543" s="219" t="s">
        <v>148</v>
      </c>
    </row>
    <row r="544" spans="1:65" s="2" customFormat="1" ht="16.5" customHeight="1">
      <c r="A544" s="36"/>
      <c r="B544" s="37"/>
      <c r="C544" s="180" t="s">
        <v>781</v>
      </c>
      <c r="D544" s="180" t="s">
        <v>150</v>
      </c>
      <c r="E544" s="181" t="s">
        <v>782</v>
      </c>
      <c r="F544" s="182" t="s">
        <v>783</v>
      </c>
      <c r="G544" s="183" t="s">
        <v>153</v>
      </c>
      <c r="H544" s="184">
        <v>5.7</v>
      </c>
      <c r="I544" s="185"/>
      <c r="J544" s="186">
        <f>ROUND(I544*H544,2)</f>
        <v>0</v>
      </c>
      <c r="K544" s="182" t="s">
        <v>154</v>
      </c>
      <c r="L544" s="41"/>
      <c r="M544" s="187" t="s">
        <v>19</v>
      </c>
      <c r="N544" s="188" t="s">
        <v>44</v>
      </c>
      <c r="O544" s="66"/>
      <c r="P544" s="189">
        <f>O544*H544</f>
        <v>0</v>
      </c>
      <c r="Q544" s="189">
        <v>0</v>
      </c>
      <c r="R544" s="189">
        <f>Q544*H544</f>
        <v>0</v>
      </c>
      <c r="S544" s="189">
        <v>0.75</v>
      </c>
      <c r="T544" s="190">
        <f>S544*H544</f>
        <v>4.2750000000000004</v>
      </c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R544" s="191" t="s">
        <v>155</v>
      </c>
      <c r="AT544" s="191" t="s">
        <v>150</v>
      </c>
      <c r="AU544" s="191" t="s">
        <v>82</v>
      </c>
      <c r="AY544" s="19" t="s">
        <v>148</v>
      </c>
      <c r="BE544" s="192">
        <f>IF(N544="základní",J544,0)</f>
        <v>0</v>
      </c>
      <c r="BF544" s="192">
        <f>IF(N544="snížená",J544,0)</f>
        <v>0</v>
      </c>
      <c r="BG544" s="192">
        <f>IF(N544="zákl. přenesená",J544,0)</f>
        <v>0</v>
      </c>
      <c r="BH544" s="192">
        <f>IF(N544="sníž. přenesená",J544,0)</f>
        <v>0</v>
      </c>
      <c r="BI544" s="192">
        <f>IF(N544="nulová",J544,0)</f>
        <v>0</v>
      </c>
      <c r="BJ544" s="19" t="s">
        <v>80</v>
      </c>
      <c r="BK544" s="192">
        <f>ROUND(I544*H544,2)</f>
        <v>0</v>
      </c>
      <c r="BL544" s="19" t="s">
        <v>155</v>
      </c>
      <c r="BM544" s="191" t="s">
        <v>784</v>
      </c>
    </row>
    <row r="545" spans="1:65" s="2" customFormat="1" ht="11.25">
      <c r="A545" s="36"/>
      <c r="B545" s="37"/>
      <c r="C545" s="38"/>
      <c r="D545" s="193" t="s">
        <v>157</v>
      </c>
      <c r="E545" s="38"/>
      <c r="F545" s="194" t="s">
        <v>785</v>
      </c>
      <c r="G545" s="38"/>
      <c r="H545" s="38"/>
      <c r="I545" s="195"/>
      <c r="J545" s="38"/>
      <c r="K545" s="38"/>
      <c r="L545" s="41"/>
      <c r="M545" s="196"/>
      <c r="N545" s="197"/>
      <c r="O545" s="66"/>
      <c r="P545" s="66"/>
      <c r="Q545" s="66"/>
      <c r="R545" s="66"/>
      <c r="S545" s="66"/>
      <c r="T545" s="67"/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T545" s="19" t="s">
        <v>157</v>
      </c>
      <c r="AU545" s="19" t="s">
        <v>82</v>
      </c>
    </row>
    <row r="546" spans="1:65" s="13" customFormat="1" ht="11.25">
      <c r="B546" s="198"/>
      <c r="C546" s="199"/>
      <c r="D546" s="200" t="s">
        <v>159</v>
      </c>
      <c r="E546" s="201" t="s">
        <v>19</v>
      </c>
      <c r="F546" s="202" t="s">
        <v>786</v>
      </c>
      <c r="G546" s="199"/>
      <c r="H546" s="201" t="s">
        <v>19</v>
      </c>
      <c r="I546" s="203"/>
      <c r="J546" s="199"/>
      <c r="K546" s="199"/>
      <c r="L546" s="204"/>
      <c r="M546" s="205"/>
      <c r="N546" s="206"/>
      <c r="O546" s="206"/>
      <c r="P546" s="206"/>
      <c r="Q546" s="206"/>
      <c r="R546" s="206"/>
      <c r="S546" s="206"/>
      <c r="T546" s="207"/>
      <c r="AT546" s="208" t="s">
        <v>159</v>
      </c>
      <c r="AU546" s="208" t="s">
        <v>82</v>
      </c>
      <c r="AV546" s="13" t="s">
        <v>80</v>
      </c>
      <c r="AW546" s="13" t="s">
        <v>34</v>
      </c>
      <c r="AX546" s="13" t="s">
        <v>73</v>
      </c>
      <c r="AY546" s="208" t="s">
        <v>148</v>
      </c>
    </row>
    <row r="547" spans="1:65" s="14" customFormat="1" ht="11.25">
      <c r="B547" s="209"/>
      <c r="C547" s="210"/>
      <c r="D547" s="200" t="s">
        <v>159</v>
      </c>
      <c r="E547" s="211" t="s">
        <v>19</v>
      </c>
      <c r="F547" s="212" t="s">
        <v>787</v>
      </c>
      <c r="G547" s="210"/>
      <c r="H547" s="213">
        <v>5.7</v>
      </c>
      <c r="I547" s="214"/>
      <c r="J547" s="210"/>
      <c r="K547" s="210"/>
      <c r="L547" s="215"/>
      <c r="M547" s="216"/>
      <c r="N547" s="217"/>
      <c r="O547" s="217"/>
      <c r="P547" s="217"/>
      <c r="Q547" s="217"/>
      <c r="R547" s="217"/>
      <c r="S547" s="217"/>
      <c r="T547" s="218"/>
      <c r="AT547" s="219" t="s">
        <v>159</v>
      </c>
      <c r="AU547" s="219" t="s">
        <v>82</v>
      </c>
      <c r="AV547" s="14" t="s">
        <v>82</v>
      </c>
      <c r="AW547" s="14" t="s">
        <v>34</v>
      </c>
      <c r="AX547" s="14" t="s">
        <v>80</v>
      </c>
      <c r="AY547" s="219" t="s">
        <v>148</v>
      </c>
    </row>
    <row r="548" spans="1:65" s="2" customFormat="1" ht="16.5" customHeight="1">
      <c r="A548" s="36"/>
      <c r="B548" s="37"/>
      <c r="C548" s="180" t="s">
        <v>788</v>
      </c>
      <c r="D548" s="180" t="s">
        <v>150</v>
      </c>
      <c r="E548" s="181" t="s">
        <v>789</v>
      </c>
      <c r="F548" s="182" t="s">
        <v>790</v>
      </c>
      <c r="G548" s="183" t="s">
        <v>283</v>
      </c>
      <c r="H548" s="184">
        <v>201</v>
      </c>
      <c r="I548" s="185"/>
      <c r="J548" s="186">
        <f>ROUND(I548*H548,2)</f>
        <v>0</v>
      </c>
      <c r="K548" s="182" t="s">
        <v>154</v>
      </c>
      <c r="L548" s="41"/>
      <c r="M548" s="187" t="s">
        <v>19</v>
      </c>
      <c r="N548" s="188" t="s">
        <v>44</v>
      </c>
      <c r="O548" s="66"/>
      <c r="P548" s="189">
        <f>O548*H548</f>
        <v>0</v>
      </c>
      <c r="Q548" s="189">
        <v>4.0000000000000003E-5</v>
      </c>
      <c r="R548" s="189">
        <f>Q548*H548</f>
        <v>8.0400000000000003E-3</v>
      </c>
      <c r="S548" s="189">
        <v>0</v>
      </c>
      <c r="T548" s="190">
        <f>S548*H548</f>
        <v>0</v>
      </c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R548" s="191" t="s">
        <v>155</v>
      </c>
      <c r="AT548" s="191" t="s">
        <v>150</v>
      </c>
      <c r="AU548" s="191" t="s">
        <v>82</v>
      </c>
      <c r="AY548" s="19" t="s">
        <v>148</v>
      </c>
      <c r="BE548" s="192">
        <f>IF(N548="základní",J548,0)</f>
        <v>0</v>
      </c>
      <c r="BF548" s="192">
        <f>IF(N548="snížená",J548,0)</f>
        <v>0</v>
      </c>
      <c r="BG548" s="192">
        <f>IF(N548="zákl. přenesená",J548,0)</f>
        <v>0</v>
      </c>
      <c r="BH548" s="192">
        <f>IF(N548="sníž. přenesená",J548,0)</f>
        <v>0</v>
      </c>
      <c r="BI548" s="192">
        <f>IF(N548="nulová",J548,0)</f>
        <v>0</v>
      </c>
      <c r="BJ548" s="19" t="s">
        <v>80</v>
      </c>
      <c r="BK548" s="192">
        <f>ROUND(I548*H548,2)</f>
        <v>0</v>
      </c>
      <c r="BL548" s="19" t="s">
        <v>155</v>
      </c>
      <c r="BM548" s="191" t="s">
        <v>791</v>
      </c>
    </row>
    <row r="549" spans="1:65" s="2" customFormat="1" ht="11.25">
      <c r="A549" s="36"/>
      <c r="B549" s="37"/>
      <c r="C549" s="38"/>
      <c r="D549" s="193" t="s">
        <v>157</v>
      </c>
      <c r="E549" s="38"/>
      <c r="F549" s="194" t="s">
        <v>792</v>
      </c>
      <c r="G549" s="38"/>
      <c r="H549" s="38"/>
      <c r="I549" s="195"/>
      <c r="J549" s="38"/>
      <c r="K549" s="38"/>
      <c r="L549" s="41"/>
      <c r="M549" s="196"/>
      <c r="N549" s="197"/>
      <c r="O549" s="66"/>
      <c r="P549" s="66"/>
      <c r="Q549" s="66"/>
      <c r="R549" s="66"/>
      <c r="S549" s="66"/>
      <c r="T549" s="67"/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T549" s="19" t="s">
        <v>157</v>
      </c>
      <c r="AU549" s="19" t="s">
        <v>82</v>
      </c>
    </row>
    <row r="550" spans="1:65" s="13" customFormat="1" ht="11.25">
      <c r="B550" s="198"/>
      <c r="C550" s="199"/>
      <c r="D550" s="200" t="s">
        <v>159</v>
      </c>
      <c r="E550" s="201" t="s">
        <v>19</v>
      </c>
      <c r="F550" s="202" t="s">
        <v>428</v>
      </c>
      <c r="G550" s="199"/>
      <c r="H550" s="201" t="s">
        <v>19</v>
      </c>
      <c r="I550" s="203"/>
      <c r="J550" s="199"/>
      <c r="K550" s="199"/>
      <c r="L550" s="204"/>
      <c r="M550" s="205"/>
      <c r="N550" s="206"/>
      <c r="O550" s="206"/>
      <c r="P550" s="206"/>
      <c r="Q550" s="206"/>
      <c r="R550" s="206"/>
      <c r="S550" s="206"/>
      <c r="T550" s="207"/>
      <c r="AT550" s="208" t="s">
        <v>159</v>
      </c>
      <c r="AU550" s="208" t="s">
        <v>82</v>
      </c>
      <c r="AV550" s="13" t="s">
        <v>80</v>
      </c>
      <c r="AW550" s="13" t="s">
        <v>34</v>
      </c>
      <c r="AX550" s="13" t="s">
        <v>73</v>
      </c>
      <c r="AY550" s="208" t="s">
        <v>148</v>
      </c>
    </row>
    <row r="551" spans="1:65" s="13" customFormat="1" ht="11.25">
      <c r="B551" s="198"/>
      <c r="C551" s="199"/>
      <c r="D551" s="200" t="s">
        <v>159</v>
      </c>
      <c r="E551" s="201" t="s">
        <v>19</v>
      </c>
      <c r="F551" s="202" t="s">
        <v>793</v>
      </c>
      <c r="G551" s="199"/>
      <c r="H551" s="201" t="s">
        <v>19</v>
      </c>
      <c r="I551" s="203"/>
      <c r="J551" s="199"/>
      <c r="K551" s="199"/>
      <c r="L551" s="204"/>
      <c r="M551" s="205"/>
      <c r="N551" s="206"/>
      <c r="O551" s="206"/>
      <c r="P551" s="206"/>
      <c r="Q551" s="206"/>
      <c r="R551" s="206"/>
      <c r="S551" s="206"/>
      <c r="T551" s="207"/>
      <c r="AT551" s="208" t="s">
        <v>159</v>
      </c>
      <c r="AU551" s="208" t="s">
        <v>82</v>
      </c>
      <c r="AV551" s="13" t="s">
        <v>80</v>
      </c>
      <c r="AW551" s="13" t="s">
        <v>34</v>
      </c>
      <c r="AX551" s="13" t="s">
        <v>73</v>
      </c>
      <c r="AY551" s="208" t="s">
        <v>148</v>
      </c>
    </row>
    <row r="552" spans="1:65" s="14" customFormat="1" ht="11.25">
      <c r="B552" s="209"/>
      <c r="C552" s="210"/>
      <c r="D552" s="200" t="s">
        <v>159</v>
      </c>
      <c r="E552" s="211" t="s">
        <v>19</v>
      </c>
      <c r="F552" s="212" t="s">
        <v>794</v>
      </c>
      <c r="G552" s="210"/>
      <c r="H552" s="213">
        <v>144</v>
      </c>
      <c r="I552" s="214"/>
      <c r="J552" s="210"/>
      <c r="K552" s="210"/>
      <c r="L552" s="215"/>
      <c r="M552" s="216"/>
      <c r="N552" s="217"/>
      <c r="O552" s="217"/>
      <c r="P552" s="217"/>
      <c r="Q552" s="217"/>
      <c r="R552" s="217"/>
      <c r="S552" s="217"/>
      <c r="T552" s="218"/>
      <c r="AT552" s="219" t="s">
        <v>159</v>
      </c>
      <c r="AU552" s="219" t="s">
        <v>82</v>
      </c>
      <c r="AV552" s="14" t="s">
        <v>82</v>
      </c>
      <c r="AW552" s="14" t="s">
        <v>34</v>
      </c>
      <c r="AX552" s="14" t="s">
        <v>73</v>
      </c>
      <c r="AY552" s="219" t="s">
        <v>148</v>
      </c>
    </row>
    <row r="553" spans="1:65" s="13" customFormat="1" ht="11.25">
      <c r="B553" s="198"/>
      <c r="C553" s="199"/>
      <c r="D553" s="200" t="s">
        <v>159</v>
      </c>
      <c r="E553" s="201" t="s">
        <v>19</v>
      </c>
      <c r="F553" s="202" t="s">
        <v>394</v>
      </c>
      <c r="G553" s="199"/>
      <c r="H553" s="201" t="s">
        <v>19</v>
      </c>
      <c r="I553" s="203"/>
      <c r="J553" s="199"/>
      <c r="K553" s="199"/>
      <c r="L553" s="204"/>
      <c r="M553" s="205"/>
      <c r="N553" s="206"/>
      <c r="O553" s="206"/>
      <c r="P553" s="206"/>
      <c r="Q553" s="206"/>
      <c r="R553" s="206"/>
      <c r="S553" s="206"/>
      <c r="T553" s="207"/>
      <c r="AT553" s="208" t="s">
        <v>159</v>
      </c>
      <c r="AU553" s="208" t="s">
        <v>82</v>
      </c>
      <c r="AV553" s="13" t="s">
        <v>80</v>
      </c>
      <c r="AW553" s="13" t="s">
        <v>34</v>
      </c>
      <c r="AX553" s="13" t="s">
        <v>73</v>
      </c>
      <c r="AY553" s="208" t="s">
        <v>148</v>
      </c>
    </row>
    <row r="554" spans="1:65" s="14" customFormat="1" ht="11.25">
      <c r="B554" s="209"/>
      <c r="C554" s="210"/>
      <c r="D554" s="200" t="s">
        <v>159</v>
      </c>
      <c r="E554" s="211" t="s">
        <v>19</v>
      </c>
      <c r="F554" s="212" t="s">
        <v>795</v>
      </c>
      <c r="G554" s="210"/>
      <c r="H554" s="213">
        <v>57</v>
      </c>
      <c r="I554" s="214"/>
      <c r="J554" s="210"/>
      <c r="K554" s="210"/>
      <c r="L554" s="215"/>
      <c r="M554" s="216"/>
      <c r="N554" s="217"/>
      <c r="O554" s="217"/>
      <c r="P554" s="217"/>
      <c r="Q554" s="217"/>
      <c r="R554" s="217"/>
      <c r="S554" s="217"/>
      <c r="T554" s="218"/>
      <c r="AT554" s="219" t="s">
        <v>159</v>
      </c>
      <c r="AU554" s="219" t="s">
        <v>82</v>
      </c>
      <c r="AV554" s="14" t="s">
        <v>82</v>
      </c>
      <c r="AW554" s="14" t="s">
        <v>34</v>
      </c>
      <c r="AX554" s="14" t="s">
        <v>73</v>
      </c>
      <c r="AY554" s="219" t="s">
        <v>148</v>
      </c>
    </row>
    <row r="555" spans="1:65" s="15" customFormat="1" ht="11.25">
      <c r="B555" s="220"/>
      <c r="C555" s="221"/>
      <c r="D555" s="200" t="s">
        <v>159</v>
      </c>
      <c r="E555" s="222" t="s">
        <v>19</v>
      </c>
      <c r="F555" s="223" t="s">
        <v>162</v>
      </c>
      <c r="G555" s="221"/>
      <c r="H555" s="224">
        <v>201</v>
      </c>
      <c r="I555" s="225"/>
      <c r="J555" s="221"/>
      <c r="K555" s="221"/>
      <c r="L555" s="226"/>
      <c r="M555" s="227"/>
      <c r="N555" s="228"/>
      <c r="O555" s="228"/>
      <c r="P555" s="228"/>
      <c r="Q555" s="228"/>
      <c r="R555" s="228"/>
      <c r="S555" s="228"/>
      <c r="T555" s="229"/>
      <c r="AT555" s="230" t="s">
        <v>159</v>
      </c>
      <c r="AU555" s="230" t="s">
        <v>82</v>
      </c>
      <c r="AV555" s="15" t="s">
        <v>155</v>
      </c>
      <c r="AW555" s="15" t="s">
        <v>34</v>
      </c>
      <c r="AX555" s="15" t="s">
        <v>80</v>
      </c>
      <c r="AY555" s="230" t="s">
        <v>148</v>
      </c>
    </row>
    <row r="556" spans="1:65" s="2" customFormat="1" ht="21.75" customHeight="1">
      <c r="A556" s="36"/>
      <c r="B556" s="37"/>
      <c r="C556" s="180" t="s">
        <v>796</v>
      </c>
      <c r="D556" s="180" t="s">
        <v>150</v>
      </c>
      <c r="E556" s="181" t="s">
        <v>797</v>
      </c>
      <c r="F556" s="182" t="s">
        <v>798</v>
      </c>
      <c r="G556" s="183" t="s">
        <v>153</v>
      </c>
      <c r="H556" s="184">
        <v>526.95000000000005</v>
      </c>
      <c r="I556" s="185"/>
      <c r="J556" s="186">
        <f>ROUND(I556*H556,2)</f>
        <v>0</v>
      </c>
      <c r="K556" s="182" t="s">
        <v>154</v>
      </c>
      <c r="L556" s="41"/>
      <c r="M556" s="187" t="s">
        <v>19</v>
      </c>
      <c r="N556" s="188" t="s">
        <v>44</v>
      </c>
      <c r="O556" s="66"/>
      <c r="P556" s="189">
        <f>O556*H556</f>
        <v>0</v>
      </c>
      <c r="Q556" s="189">
        <v>0</v>
      </c>
      <c r="R556" s="189">
        <f>Q556*H556</f>
        <v>0</v>
      </c>
      <c r="S556" s="189">
        <v>7.0000000000000007E-2</v>
      </c>
      <c r="T556" s="190">
        <f>S556*H556</f>
        <v>36.886500000000005</v>
      </c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R556" s="191" t="s">
        <v>155</v>
      </c>
      <c r="AT556" s="191" t="s">
        <v>150</v>
      </c>
      <c r="AU556" s="191" t="s">
        <v>82</v>
      </c>
      <c r="AY556" s="19" t="s">
        <v>148</v>
      </c>
      <c r="BE556" s="192">
        <f>IF(N556="základní",J556,0)</f>
        <v>0</v>
      </c>
      <c r="BF556" s="192">
        <f>IF(N556="snížená",J556,0)</f>
        <v>0</v>
      </c>
      <c r="BG556" s="192">
        <f>IF(N556="zákl. přenesená",J556,0)</f>
        <v>0</v>
      </c>
      <c r="BH556" s="192">
        <f>IF(N556="sníž. přenesená",J556,0)</f>
        <v>0</v>
      </c>
      <c r="BI556" s="192">
        <f>IF(N556="nulová",J556,0)</f>
        <v>0</v>
      </c>
      <c r="BJ556" s="19" t="s">
        <v>80</v>
      </c>
      <c r="BK556" s="192">
        <f>ROUND(I556*H556,2)</f>
        <v>0</v>
      </c>
      <c r="BL556" s="19" t="s">
        <v>155</v>
      </c>
      <c r="BM556" s="191" t="s">
        <v>799</v>
      </c>
    </row>
    <row r="557" spans="1:65" s="2" customFormat="1" ht="11.25">
      <c r="A557" s="36"/>
      <c r="B557" s="37"/>
      <c r="C557" s="38"/>
      <c r="D557" s="193" t="s">
        <v>157</v>
      </c>
      <c r="E557" s="38"/>
      <c r="F557" s="194" t="s">
        <v>800</v>
      </c>
      <c r="G557" s="38"/>
      <c r="H557" s="38"/>
      <c r="I557" s="195"/>
      <c r="J557" s="38"/>
      <c r="K557" s="38"/>
      <c r="L557" s="41"/>
      <c r="M557" s="196"/>
      <c r="N557" s="197"/>
      <c r="O557" s="66"/>
      <c r="P557" s="66"/>
      <c r="Q557" s="66"/>
      <c r="R557" s="66"/>
      <c r="S557" s="66"/>
      <c r="T557" s="67"/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T557" s="19" t="s">
        <v>157</v>
      </c>
      <c r="AU557" s="19" t="s">
        <v>82</v>
      </c>
    </row>
    <row r="558" spans="1:65" s="13" customFormat="1" ht="11.25">
      <c r="B558" s="198"/>
      <c r="C558" s="199"/>
      <c r="D558" s="200" t="s">
        <v>159</v>
      </c>
      <c r="E558" s="201" t="s">
        <v>19</v>
      </c>
      <c r="F558" s="202" t="s">
        <v>563</v>
      </c>
      <c r="G558" s="199"/>
      <c r="H558" s="201" t="s">
        <v>19</v>
      </c>
      <c r="I558" s="203"/>
      <c r="J558" s="199"/>
      <c r="K558" s="199"/>
      <c r="L558" s="204"/>
      <c r="M558" s="205"/>
      <c r="N558" s="206"/>
      <c r="O558" s="206"/>
      <c r="P558" s="206"/>
      <c r="Q558" s="206"/>
      <c r="R558" s="206"/>
      <c r="S558" s="206"/>
      <c r="T558" s="207"/>
      <c r="AT558" s="208" t="s">
        <v>159</v>
      </c>
      <c r="AU558" s="208" t="s">
        <v>82</v>
      </c>
      <c r="AV558" s="13" t="s">
        <v>80</v>
      </c>
      <c r="AW558" s="13" t="s">
        <v>34</v>
      </c>
      <c r="AX558" s="13" t="s">
        <v>73</v>
      </c>
      <c r="AY558" s="208" t="s">
        <v>148</v>
      </c>
    </row>
    <row r="559" spans="1:65" s="13" customFormat="1" ht="11.25">
      <c r="B559" s="198"/>
      <c r="C559" s="199"/>
      <c r="D559" s="200" t="s">
        <v>159</v>
      </c>
      <c r="E559" s="201" t="s">
        <v>19</v>
      </c>
      <c r="F559" s="202" t="s">
        <v>801</v>
      </c>
      <c r="G559" s="199"/>
      <c r="H559" s="201" t="s">
        <v>19</v>
      </c>
      <c r="I559" s="203"/>
      <c r="J559" s="199"/>
      <c r="K559" s="199"/>
      <c r="L559" s="204"/>
      <c r="M559" s="205"/>
      <c r="N559" s="206"/>
      <c r="O559" s="206"/>
      <c r="P559" s="206"/>
      <c r="Q559" s="206"/>
      <c r="R559" s="206"/>
      <c r="S559" s="206"/>
      <c r="T559" s="207"/>
      <c r="AT559" s="208" t="s">
        <v>159</v>
      </c>
      <c r="AU559" s="208" t="s">
        <v>82</v>
      </c>
      <c r="AV559" s="13" t="s">
        <v>80</v>
      </c>
      <c r="AW559" s="13" t="s">
        <v>34</v>
      </c>
      <c r="AX559" s="13" t="s">
        <v>73</v>
      </c>
      <c r="AY559" s="208" t="s">
        <v>148</v>
      </c>
    </row>
    <row r="560" spans="1:65" s="14" customFormat="1" ht="11.25">
      <c r="B560" s="209"/>
      <c r="C560" s="210"/>
      <c r="D560" s="200" t="s">
        <v>159</v>
      </c>
      <c r="E560" s="211" t="s">
        <v>19</v>
      </c>
      <c r="F560" s="212" t="s">
        <v>565</v>
      </c>
      <c r="G560" s="210"/>
      <c r="H560" s="213">
        <v>288.5</v>
      </c>
      <c r="I560" s="214"/>
      <c r="J560" s="210"/>
      <c r="K560" s="210"/>
      <c r="L560" s="215"/>
      <c r="M560" s="216"/>
      <c r="N560" s="217"/>
      <c r="O560" s="217"/>
      <c r="P560" s="217"/>
      <c r="Q560" s="217"/>
      <c r="R560" s="217"/>
      <c r="S560" s="217"/>
      <c r="T560" s="218"/>
      <c r="AT560" s="219" t="s">
        <v>159</v>
      </c>
      <c r="AU560" s="219" t="s">
        <v>82</v>
      </c>
      <c r="AV560" s="14" t="s">
        <v>82</v>
      </c>
      <c r="AW560" s="14" t="s">
        <v>34</v>
      </c>
      <c r="AX560" s="14" t="s">
        <v>73</v>
      </c>
      <c r="AY560" s="219" t="s">
        <v>148</v>
      </c>
    </row>
    <row r="561" spans="1:65" s="14" customFormat="1" ht="11.25">
      <c r="B561" s="209"/>
      <c r="C561" s="210"/>
      <c r="D561" s="200" t="s">
        <v>159</v>
      </c>
      <c r="E561" s="211" t="s">
        <v>19</v>
      </c>
      <c r="F561" s="212" t="s">
        <v>566</v>
      </c>
      <c r="G561" s="210"/>
      <c r="H561" s="213">
        <v>57.05</v>
      </c>
      <c r="I561" s="214"/>
      <c r="J561" s="210"/>
      <c r="K561" s="210"/>
      <c r="L561" s="215"/>
      <c r="M561" s="216"/>
      <c r="N561" s="217"/>
      <c r="O561" s="217"/>
      <c r="P561" s="217"/>
      <c r="Q561" s="217"/>
      <c r="R561" s="217"/>
      <c r="S561" s="217"/>
      <c r="T561" s="218"/>
      <c r="AT561" s="219" t="s">
        <v>159</v>
      </c>
      <c r="AU561" s="219" t="s">
        <v>82</v>
      </c>
      <c r="AV561" s="14" t="s">
        <v>82</v>
      </c>
      <c r="AW561" s="14" t="s">
        <v>34</v>
      </c>
      <c r="AX561" s="14" t="s">
        <v>73</v>
      </c>
      <c r="AY561" s="219" t="s">
        <v>148</v>
      </c>
    </row>
    <row r="562" spans="1:65" s="14" customFormat="1" ht="11.25">
      <c r="B562" s="209"/>
      <c r="C562" s="210"/>
      <c r="D562" s="200" t="s">
        <v>159</v>
      </c>
      <c r="E562" s="211" t="s">
        <v>19</v>
      </c>
      <c r="F562" s="212" t="s">
        <v>567</v>
      </c>
      <c r="G562" s="210"/>
      <c r="H562" s="213">
        <v>50</v>
      </c>
      <c r="I562" s="214"/>
      <c r="J562" s="210"/>
      <c r="K562" s="210"/>
      <c r="L562" s="215"/>
      <c r="M562" s="216"/>
      <c r="N562" s="217"/>
      <c r="O562" s="217"/>
      <c r="P562" s="217"/>
      <c r="Q562" s="217"/>
      <c r="R562" s="217"/>
      <c r="S562" s="217"/>
      <c r="T562" s="218"/>
      <c r="AT562" s="219" t="s">
        <v>159</v>
      </c>
      <c r="AU562" s="219" t="s">
        <v>82</v>
      </c>
      <c r="AV562" s="14" t="s">
        <v>82</v>
      </c>
      <c r="AW562" s="14" t="s">
        <v>34</v>
      </c>
      <c r="AX562" s="14" t="s">
        <v>73</v>
      </c>
      <c r="AY562" s="219" t="s">
        <v>148</v>
      </c>
    </row>
    <row r="563" spans="1:65" s="14" customFormat="1" ht="11.25">
      <c r="B563" s="209"/>
      <c r="C563" s="210"/>
      <c r="D563" s="200" t="s">
        <v>159</v>
      </c>
      <c r="E563" s="211" t="s">
        <v>19</v>
      </c>
      <c r="F563" s="212" t="s">
        <v>568</v>
      </c>
      <c r="G563" s="210"/>
      <c r="H563" s="213">
        <v>38.9</v>
      </c>
      <c r="I563" s="214"/>
      <c r="J563" s="210"/>
      <c r="K563" s="210"/>
      <c r="L563" s="215"/>
      <c r="M563" s="216"/>
      <c r="N563" s="217"/>
      <c r="O563" s="217"/>
      <c r="P563" s="217"/>
      <c r="Q563" s="217"/>
      <c r="R563" s="217"/>
      <c r="S563" s="217"/>
      <c r="T563" s="218"/>
      <c r="AT563" s="219" t="s">
        <v>159</v>
      </c>
      <c r="AU563" s="219" t="s">
        <v>82</v>
      </c>
      <c r="AV563" s="14" t="s">
        <v>82</v>
      </c>
      <c r="AW563" s="14" t="s">
        <v>34</v>
      </c>
      <c r="AX563" s="14" t="s">
        <v>73</v>
      </c>
      <c r="AY563" s="219" t="s">
        <v>148</v>
      </c>
    </row>
    <row r="564" spans="1:65" s="14" customFormat="1" ht="11.25">
      <c r="B564" s="209"/>
      <c r="C564" s="210"/>
      <c r="D564" s="200" t="s">
        <v>159</v>
      </c>
      <c r="E564" s="211" t="s">
        <v>19</v>
      </c>
      <c r="F564" s="212" t="s">
        <v>569</v>
      </c>
      <c r="G564" s="210"/>
      <c r="H564" s="213">
        <v>92.5</v>
      </c>
      <c r="I564" s="214"/>
      <c r="J564" s="210"/>
      <c r="K564" s="210"/>
      <c r="L564" s="215"/>
      <c r="M564" s="216"/>
      <c r="N564" s="217"/>
      <c r="O564" s="217"/>
      <c r="P564" s="217"/>
      <c r="Q564" s="217"/>
      <c r="R564" s="217"/>
      <c r="S564" s="217"/>
      <c r="T564" s="218"/>
      <c r="AT564" s="219" t="s">
        <v>159</v>
      </c>
      <c r="AU564" s="219" t="s">
        <v>82</v>
      </c>
      <c r="AV564" s="14" t="s">
        <v>82</v>
      </c>
      <c r="AW564" s="14" t="s">
        <v>34</v>
      </c>
      <c r="AX564" s="14" t="s">
        <v>73</v>
      </c>
      <c r="AY564" s="219" t="s">
        <v>148</v>
      </c>
    </row>
    <row r="565" spans="1:65" s="15" customFormat="1" ht="11.25">
      <c r="B565" s="220"/>
      <c r="C565" s="221"/>
      <c r="D565" s="200" t="s">
        <v>159</v>
      </c>
      <c r="E565" s="222" t="s">
        <v>19</v>
      </c>
      <c r="F565" s="223" t="s">
        <v>162</v>
      </c>
      <c r="G565" s="221"/>
      <c r="H565" s="224">
        <v>526.95000000000005</v>
      </c>
      <c r="I565" s="225"/>
      <c r="J565" s="221"/>
      <c r="K565" s="221"/>
      <c r="L565" s="226"/>
      <c r="M565" s="227"/>
      <c r="N565" s="228"/>
      <c r="O565" s="228"/>
      <c r="P565" s="228"/>
      <c r="Q565" s="228"/>
      <c r="R565" s="228"/>
      <c r="S565" s="228"/>
      <c r="T565" s="229"/>
      <c r="AT565" s="230" t="s">
        <v>159</v>
      </c>
      <c r="AU565" s="230" t="s">
        <v>82</v>
      </c>
      <c r="AV565" s="15" t="s">
        <v>155</v>
      </c>
      <c r="AW565" s="15" t="s">
        <v>34</v>
      </c>
      <c r="AX565" s="15" t="s">
        <v>80</v>
      </c>
      <c r="AY565" s="230" t="s">
        <v>148</v>
      </c>
    </row>
    <row r="566" spans="1:65" s="2" customFormat="1" ht="16.5" customHeight="1">
      <c r="A566" s="36"/>
      <c r="B566" s="37"/>
      <c r="C566" s="180" t="s">
        <v>802</v>
      </c>
      <c r="D566" s="180" t="s">
        <v>150</v>
      </c>
      <c r="E566" s="181" t="s">
        <v>803</v>
      </c>
      <c r="F566" s="182" t="s">
        <v>804</v>
      </c>
      <c r="G566" s="183" t="s">
        <v>153</v>
      </c>
      <c r="H566" s="184">
        <v>692.05</v>
      </c>
      <c r="I566" s="185"/>
      <c r="J566" s="186">
        <f>ROUND(I566*H566,2)</f>
        <v>0</v>
      </c>
      <c r="K566" s="182" t="s">
        <v>154</v>
      </c>
      <c r="L566" s="41"/>
      <c r="M566" s="187" t="s">
        <v>19</v>
      </c>
      <c r="N566" s="188" t="s">
        <v>44</v>
      </c>
      <c r="O566" s="66"/>
      <c r="P566" s="189">
        <f>O566*H566</f>
        <v>0</v>
      </c>
      <c r="Q566" s="189">
        <v>0</v>
      </c>
      <c r="R566" s="189">
        <f>Q566*H566</f>
        <v>0</v>
      </c>
      <c r="S566" s="189">
        <v>0</v>
      </c>
      <c r="T566" s="190">
        <f>S566*H566</f>
        <v>0</v>
      </c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R566" s="191" t="s">
        <v>155</v>
      </c>
      <c r="AT566" s="191" t="s">
        <v>150</v>
      </c>
      <c r="AU566" s="191" t="s">
        <v>82</v>
      </c>
      <c r="AY566" s="19" t="s">
        <v>148</v>
      </c>
      <c r="BE566" s="192">
        <f>IF(N566="základní",J566,0)</f>
        <v>0</v>
      </c>
      <c r="BF566" s="192">
        <f>IF(N566="snížená",J566,0)</f>
        <v>0</v>
      </c>
      <c r="BG566" s="192">
        <f>IF(N566="zákl. přenesená",J566,0)</f>
        <v>0</v>
      </c>
      <c r="BH566" s="192">
        <f>IF(N566="sníž. přenesená",J566,0)</f>
        <v>0</v>
      </c>
      <c r="BI566" s="192">
        <f>IF(N566="nulová",J566,0)</f>
        <v>0</v>
      </c>
      <c r="BJ566" s="19" t="s">
        <v>80</v>
      </c>
      <c r="BK566" s="192">
        <f>ROUND(I566*H566,2)</f>
        <v>0</v>
      </c>
      <c r="BL566" s="19" t="s">
        <v>155</v>
      </c>
      <c r="BM566" s="191" t="s">
        <v>805</v>
      </c>
    </row>
    <row r="567" spans="1:65" s="2" customFormat="1" ht="11.25">
      <c r="A567" s="36"/>
      <c r="B567" s="37"/>
      <c r="C567" s="38"/>
      <c r="D567" s="193" t="s">
        <v>157</v>
      </c>
      <c r="E567" s="38"/>
      <c r="F567" s="194" t="s">
        <v>806</v>
      </c>
      <c r="G567" s="38"/>
      <c r="H567" s="38"/>
      <c r="I567" s="195"/>
      <c r="J567" s="38"/>
      <c r="K567" s="38"/>
      <c r="L567" s="41"/>
      <c r="M567" s="196"/>
      <c r="N567" s="197"/>
      <c r="O567" s="66"/>
      <c r="P567" s="66"/>
      <c r="Q567" s="66"/>
      <c r="R567" s="66"/>
      <c r="S567" s="66"/>
      <c r="T567" s="67"/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T567" s="19" t="s">
        <v>157</v>
      </c>
      <c r="AU567" s="19" t="s">
        <v>82</v>
      </c>
    </row>
    <row r="568" spans="1:65" s="13" customFormat="1" ht="11.25">
      <c r="B568" s="198"/>
      <c r="C568" s="199"/>
      <c r="D568" s="200" t="s">
        <v>159</v>
      </c>
      <c r="E568" s="201" t="s">
        <v>19</v>
      </c>
      <c r="F568" s="202" t="s">
        <v>807</v>
      </c>
      <c r="G568" s="199"/>
      <c r="H568" s="201" t="s">
        <v>19</v>
      </c>
      <c r="I568" s="203"/>
      <c r="J568" s="199"/>
      <c r="K568" s="199"/>
      <c r="L568" s="204"/>
      <c r="M568" s="205"/>
      <c r="N568" s="206"/>
      <c r="O568" s="206"/>
      <c r="P568" s="206"/>
      <c r="Q568" s="206"/>
      <c r="R568" s="206"/>
      <c r="S568" s="206"/>
      <c r="T568" s="207"/>
      <c r="AT568" s="208" t="s">
        <v>159</v>
      </c>
      <c r="AU568" s="208" t="s">
        <v>82</v>
      </c>
      <c r="AV568" s="13" t="s">
        <v>80</v>
      </c>
      <c r="AW568" s="13" t="s">
        <v>34</v>
      </c>
      <c r="AX568" s="13" t="s">
        <v>73</v>
      </c>
      <c r="AY568" s="208" t="s">
        <v>148</v>
      </c>
    </row>
    <row r="569" spans="1:65" s="14" customFormat="1" ht="11.25">
      <c r="B569" s="209"/>
      <c r="C569" s="210"/>
      <c r="D569" s="200" t="s">
        <v>159</v>
      </c>
      <c r="E569" s="211" t="s">
        <v>19</v>
      </c>
      <c r="F569" s="212" t="s">
        <v>808</v>
      </c>
      <c r="G569" s="210"/>
      <c r="H569" s="213">
        <v>288.5</v>
      </c>
      <c r="I569" s="214"/>
      <c r="J569" s="210"/>
      <c r="K569" s="210"/>
      <c r="L569" s="215"/>
      <c r="M569" s="216"/>
      <c r="N569" s="217"/>
      <c r="O569" s="217"/>
      <c r="P569" s="217"/>
      <c r="Q569" s="217"/>
      <c r="R569" s="217"/>
      <c r="S569" s="217"/>
      <c r="T569" s="218"/>
      <c r="AT569" s="219" t="s">
        <v>159</v>
      </c>
      <c r="AU569" s="219" t="s">
        <v>82</v>
      </c>
      <c r="AV569" s="14" t="s">
        <v>82</v>
      </c>
      <c r="AW569" s="14" t="s">
        <v>34</v>
      </c>
      <c r="AX569" s="14" t="s">
        <v>73</v>
      </c>
      <c r="AY569" s="219" t="s">
        <v>148</v>
      </c>
    </row>
    <row r="570" spans="1:65" s="14" customFormat="1" ht="11.25">
      <c r="B570" s="209"/>
      <c r="C570" s="210"/>
      <c r="D570" s="200" t="s">
        <v>159</v>
      </c>
      <c r="E570" s="211" t="s">
        <v>19</v>
      </c>
      <c r="F570" s="212" t="s">
        <v>809</v>
      </c>
      <c r="G570" s="210"/>
      <c r="H570" s="213">
        <v>145.5</v>
      </c>
      <c r="I570" s="214"/>
      <c r="J570" s="210"/>
      <c r="K570" s="210"/>
      <c r="L570" s="215"/>
      <c r="M570" s="216"/>
      <c r="N570" s="217"/>
      <c r="O570" s="217"/>
      <c r="P570" s="217"/>
      <c r="Q570" s="217"/>
      <c r="R570" s="217"/>
      <c r="S570" s="217"/>
      <c r="T570" s="218"/>
      <c r="AT570" s="219" t="s">
        <v>159</v>
      </c>
      <c r="AU570" s="219" t="s">
        <v>82</v>
      </c>
      <c r="AV570" s="14" t="s">
        <v>82</v>
      </c>
      <c r="AW570" s="14" t="s">
        <v>34</v>
      </c>
      <c r="AX570" s="14" t="s">
        <v>73</v>
      </c>
      <c r="AY570" s="219" t="s">
        <v>148</v>
      </c>
    </row>
    <row r="571" spans="1:65" s="14" customFormat="1" ht="11.25">
      <c r="B571" s="209"/>
      <c r="C571" s="210"/>
      <c r="D571" s="200" t="s">
        <v>159</v>
      </c>
      <c r="E571" s="211" t="s">
        <v>19</v>
      </c>
      <c r="F571" s="212" t="s">
        <v>810</v>
      </c>
      <c r="G571" s="210"/>
      <c r="H571" s="213">
        <v>57.05</v>
      </c>
      <c r="I571" s="214"/>
      <c r="J571" s="210"/>
      <c r="K571" s="210"/>
      <c r="L571" s="215"/>
      <c r="M571" s="216"/>
      <c r="N571" s="217"/>
      <c r="O571" s="217"/>
      <c r="P571" s="217"/>
      <c r="Q571" s="217"/>
      <c r="R571" s="217"/>
      <c r="S571" s="217"/>
      <c r="T571" s="218"/>
      <c r="AT571" s="219" t="s">
        <v>159</v>
      </c>
      <c r="AU571" s="219" t="s">
        <v>82</v>
      </c>
      <c r="AV571" s="14" t="s">
        <v>82</v>
      </c>
      <c r="AW571" s="14" t="s">
        <v>34</v>
      </c>
      <c r="AX571" s="14" t="s">
        <v>73</v>
      </c>
      <c r="AY571" s="219" t="s">
        <v>148</v>
      </c>
    </row>
    <row r="572" spans="1:65" s="14" customFormat="1" ht="11.25">
      <c r="B572" s="209"/>
      <c r="C572" s="210"/>
      <c r="D572" s="200" t="s">
        <v>159</v>
      </c>
      <c r="E572" s="211" t="s">
        <v>19</v>
      </c>
      <c r="F572" s="212" t="s">
        <v>811</v>
      </c>
      <c r="G572" s="210"/>
      <c r="H572" s="213">
        <v>50</v>
      </c>
      <c r="I572" s="214"/>
      <c r="J572" s="210"/>
      <c r="K572" s="210"/>
      <c r="L572" s="215"/>
      <c r="M572" s="216"/>
      <c r="N572" s="217"/>
      <c r="O572" s="217"/>
      <c r="P572" s="217"/>
      <c r="Q572" s="217"/>
      <c r="R572" s="217"/>
      <c r="S572" s="217"/>
      <c r="T572" s="218"/>
      <c r="AT572" s="219" t="s">
        <v>159</v>
      </c>
      <c r="AU572" s="219" t="s">
        <v>82</v>
      </c>
      <c r="AV572" s="14" t="s">
        <v>82</v>
      </c>
      <c r="AW572" s="14" t="s">
        <v>34</v>
      </c>
      <c r="AX572" s="14" t="s">
        <v>73</v>
      </c>
      <c r="AY572" s="219" t="s">
        <v>148</v>
      </c>
    </row>
    <row r="573" spans="1:65" s="14" customFormat="1" ht="11.25">
      <c r="B573" s="209"/>
      <c r="C573" s="210"/>
      <c r="D573" s="200" t="s">
        <v>159</v>
      </c>
      <c r="E573" s="211" t="s">
        <v>19</v>
      </c>
      <c r="F573" s="212" t="s">
        <v>812</v>
      </c>
      <c r="G573" s="210"/>
      <c r="H573" s="213">
        <v>38.9</v>
      </c>
      <c r="I573" s="214"/>
      <c r="J573" s="210"/>
      <c r="K573" s="210"/>
      <c r="L573" s="215"/>
      <c r="M573" s="216"/>
      <c r="N573" s="217"/>
      <c r="O573" s="217"/>
      <c r="P573" s="217"/>
      <c r="Q573" s="217"/>
      <c r="R573" s="217"/>
      <c r="S573" s="217"/>
      <c r="T573" s="218"/>
      <c r="AT573" s="219" t="s">
        <v>159</v>
      </c>
      <c r="AU573" s="219" t="s">
        <v>82</v>
      </c>
      <c r="AV573" s="14" t="s">
        <v>82</v>
      </c>
      <c r="AW573" s="14" t="s">
        <v>34</v>
      </c>
      <c r="AX573" s="14" t="s">
        <v>73</v>
      </c>
      <c r="AY573" s="219" t="s">
        <v>148</v>
      </c>
    </row>
    <row r="574" spans="1:65" s="14" customFormat="1" ht="11.25">
      <c r="B574" s="209"/>
      <c r="C574" s="210"/>
      <c r="D574" s="200" t="s">
        <v>159</v>
      </c>
      <c r="E574" s="211" t="s">
        <v>19</v>
      </c>
      <c r="F574" s="212" t="s">
        <v>813</v>
      </c>
      <c r="G574" s="210"/>
      <c r="H574" s="213">
        <v>92.5</v>
      </c>
      <c r="I574" s="214"/>
      <c r="J574" s="210"/>
      <c r="K574" s="210"/>
      <c r="L574" s="215"/>
      <c r="M574" s="216"/>
      <c r="N574" s="217"/>
      <c r="O574" s="217"/>
      <c r="P574" s="217"/>
      <c r="Q574" s="217"/>
      <c r="R574" s="217"/>
      <c r="S574" s="217"/>
      <c r="T574" s="218"/>
      <c r="AT574" s="219" t="s">
        <v>159</v>
      </c>
      <c r="AU574" s="219" t="s">
        <v>82</v>
      </c>
      <c r="AV574" s="14" t="s">
        <v>82</v>
      </c>
      <c r="AW574" s="14" t="s">
        <v>34</v>
      </c>
      <c r="AX574" s="14" t="s">
        <v>73</v>
      </c>
      <c r="AY574" s="219" t="s">
        <v>148</v>
      </c>
    </row>
    <row r="575" spans="1:65" s="14" customFormat="1" ht="11.25">
      <c r="B575" s="209"/>
      <c r="C575" s="210"/>
      <c r="D575" s="200" t="s">
        <v>159</v>
      </c>
      <c r="E575" s="211" t="s">
        <v>19</v>
      </c>
      <c r="F575" s="212" t="s">
        <v>814</v>
      </c>
      <c r="G575" s="210"/>
      <c r="H575" s="213">
        <v>19.600000000000001</v>
      </c>
      <c r="I575" s="214"/>
      <c r="J575" s="210"/>
      <c r="K575" s="210"/>
      <c r="L575" s="215"/>
      <c r="M575" s="216"/>
      <c r="N575" s="217"/>
      <c r="O575" s="217"/>
      <c r="P575" s="217"/>
      <c r="Q575" s="217"/>
      <c r="R575" s="217"/>
      <c r="S575" s="217"/>
      <c r="T575" s="218"/>
      <c r="AT575" s="219" t="s">
        <v>159</v>
      </c>
      <c r="AU575" s="219" t="s">
        <v>82</v>
      </c>
      <c r="AV575" s="14" t="s">
        <v>82</v>
      </c>
      <c r="AW575" s="14" t="s">
        <v>34</v>
      </c>
      <c r="AX575" s="14" t="s">
        <v>73</v>
      </c>
      <c r="AY575" s="219" t="s">
        <v>148</v>
      </c>
    </row>
    <row r="576" spans="1:65" s="15" customFormat="1" ht="11.25">
      <c r="B576" s="220"/>
      <c r="C576" s="221"/>
      <c r="D576" s="200" t="s">
        <v>159</v>
      </c>
      <c r="E576" s="222" t="s">
        <v>19</v>
      </c>
      <c r="F576" s="223" t="s">
        <v>162</v>
      </c>
      <c r="G576" s="221"/>
      <c r="H576" s="224">
        <v>692.05</v>
      </c>
      <c r="I576" s="225"/>
      <c r="J576" s="221"/>
      <c r="K576" s="221"/>
      <c r="L576" s="226"/>
      <c r="M576" s="227"/>
      <c r="N576" s="228"/>
      <c r="O576" s="228"/>
      <c r="P576" s="228"/>
      <c r="Q576" s="228"/>
      <c r="R576" s="228"/>
      <c r="S576" s="228"/>
      <c r="T576" s="229"/>
      <c r="AT576" s="230" t="s">
        <v>159</v>
      </c>
      <c r="AU576" s="230" t="s">
        <v>82</v>
      </c>
      <c r="AV576" s="15" t="s">
        <v>155</v>
      </c>
      <c r="AW576" s="15" t="s">
        <v>34</v>
      </c>
      <c r="AX576" s="15" t="s">
        <v>80</v>
      </c>
      <c r="AY576" s="230" t="s">
        <v>148</v>
      </c>
    </row>
    <row r="577" spans="1:65" s="2" customFormat="1" ht="21.75" customHeight="1">
      <c r="A577" s="36"/>
      <c r="B577" s="37"/>
      <c r="C577" s="180" t="s">
        <v>815</v>
      </c>
      <c r="D577" s="180" t="s">
        <v>150</v>
      </c>
      <c r="E577" s="181" t="s">
        <v>816</v>
      </c>
      <c r="F577" s="182" t="s">
        <v>817</v>
      </c>
      <c r="G577" s="183" t="s">
        <v>153</v>
      </c>
      <c r="H577" s="184">
        <v>103.773</v>
      </c>
      <c r="I577" s="185"/>
      <c r="J577" s="186">
        <f>ROUND(I577*H577,2)</f>
        <v>0</v>
      </c>
      <c r="K577" s="182" t="s">
        <v>154</v>
      </c>
      <c r="L577" s="41"/>
      <c r="M577" s="187" t="s">
        <v>19</v>
      </c>
      <c r="N577" s="188" t="s">
        <v>44</v>
      </c>
      <c r="O577" s="66"/>
      <c r="P577" s="189">
        <f>O577*H577</f>
        <v>0</v>
      </c>
      <c r="Q577" s="189">
        <v>3.8850000000000003E-2</v>
      </c>
      <c r="R577" s="189">
        <f>Q577*H577</f>
        <v>4.0315810499999998</v>
      </c>
      <c r="S577" s="189">
        <v>0</v>
      </c>
      <c r="T577" s="190">
        <f>S577*H577</f>
        <v>0</v>
      </c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R577" s="191" t="s">
        <v>155</v>
      </c>
      <c r="AT577" s="191" t="s">
        <v>150</v>
      </c>
      <c r="AU577" s="191" t="s">
        <v>82</v>
      </c>
      <c r="AY577" s="19" t="s">
        <v>148</v>
      </c>
      <c r="BE577" s="192">
        <f>IF(N577="základní",J577,0)</f>
        <v>0</v>
      </c>
      <c r="BF577" s="192">
        <f>IF(N577="snížená",J577,0)</f>
        <v>0</v>
      </c>
      <c r="BG577" s="192">
        <f>IF(N577="zákl. přenesená",J577,0)</f>
        <v>0</v>
      </c>
      <c r="BH577" s="192">
        <f>IF(N577="sníž. přenesená",J577,0)</f>
        <v>0</v>
      </c>
      <c r="BI577" s="192">
        <f>IF(N577="nulová",J577,0)</f>
        <v>0</v>
      </c>
      <c r="BJ577" s="19" t="s">
        <v>80</v>
      </c>
      <c r="BK577" s="192">
        <f>ROUND(I577*H577,2)</f>
        <v>0</v>
      </c>
      <c r="BL577" s="19" t="s">
        <v>155</v>
      </c>
      <c r="BM577" s="191" t="s">
        <v>818</v>
      </c>
    </row>
    <row r="578" spans="1:65" s="2" customFormat="1" ht="11.25">
      <c r="A578" s="36"/>
      <c r="B578" s="37"/>
      <c r="C578" s="38"/>
      <c r="D578" s="193" t="s">
        <v>157</v>
      </c>
      <c r="E578" s="38"/>
      <c r="F578" s="194" t="s">
        <v>819</v>
      </c>
      <c r="G578" s="38"/>
      <c r="H578" s="38"/>
      <c r="I578" s="195"/>
      <c r="J578" s="38"/>
      <c r="K578" s="38"/>
      <c r="L578" s="41"/>
      <c r="M578" s="196"/>
      <c r="N578" s="197"/>
      <c r="O578" s="66"/>
      <c r="P578" s="66"/>
      <c r="Q578" s="66"/>
      <c r="R578" s="66"/>
      <c r="S578" s="66"/>
      <c r="T578" s="67"/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T578" s="19" t="s">
        <v>157</v>
      </c>
      <c r="AU578" s="19" t="s">
        <v>82</v>
      </c>
    </row>
    <row r="579" spans="1:65" s="13" customFormat="1" ht="11.25">
      <c r="B579" s="198"/>
      <c r="C579" s="199"/>
      <c r="D579" s="200" t="s">
        <v>159</v>
      </c>
      <c r="E579" s="201" t="s">
        <v>19</v>
      </c>
      <c r="F579" s="202" t="s">
        <v>820</v>
      </c>
      <c r="G579" s="199"/>
      <c r="H579" s="201" t="s">
        <v>19</v>
      </c>
      <c r="I579" s="203"/>
      <c r="J579" s="199"/>
      <c r="K579" s="199"/>
      <c r="L579" s="204"/>
      <c r="M579" s="205"/>
      <c r="N579" s="206"/>
      <c r="O579" s="206"/>
      <c r="P579" s="206"/>
      <c r="Q579" s="206"/>
      <c r="R579" s="206"/>
      <c r="S579" s="206"/>
      <c r="T579" s="207"/>
      <c r="AT579" s="208" t="s">
        <v>159</v>
      </c>
      <c r="AU579" s="208" t="s">
        <v>82</v>
      </c>
      <c r="AV579" s="13" t="s">
        <v>80</v>
      </c>
      <c r="AW579" s="13" t="s">
        <v>34</v>
      </c>
      <c r="AX579" s="13" t="s">
        <v>73</v>
      </c>
      <c r="AY579" s="208" t="s">
        <v>148</v>
      </c>
    </row>
    <row r="580" spans="1:65" s="13" customFormat="1" ht="11.25">
      <c r="B580" s="198"/>
      <c r="C580" s="199"/>
      <c r="D580" s="200" t="s">
        <v>159</v>
      </c>
      <c r="E580" s="201" t="s">
        <v>19</v>
      </c>
      <c r="F580" s="202" t="s">
        <v>821</v>
      </c>
      <c r="G580" s="199"/>
      <c r="H580" s="201" t="s">
        <v>19</v>
      </c>
      <c r="I580" s="203"/>
      <c r="J580" s="199"/>
      <c r="K580" s="199"/>
      <c r="L580" s="204"/>
      <c r="M580" s="205"/>
      <c r="N580" s="206"/>
      <c r="O580" s="206"/>
      <c r="P580" s="206"/>
      <c r="Q580" s="206"/>
      <c r="R580" s="206"/>
      <c r="S580" s="206"/>
      <c r="T580" s="207"/>
      <c r="AT580" s="208" t="s">
        <v>159</v>
      </c>
      <c r="AU580" s="208" t="s">
        <v>82</v>
      </c>
      <c r="AV580" s="13" t="s">
        <v>80</v>
      </c>
      <c r="AW580" s="13" t="s">
        <v>34</v>
      </c>
      <c r="AX580" s="13" t="s">
        <v>73</v>
      </c>
      <c r="AY580" s="208" t="s">
        <v>148</v>
      </c>
    </row>
    <row r="581" spans="1:65" s="14" customFormat="1" ht="11.25">
      <c r="B581" s="209"/>
      <c r="C581" s="210"/>
      <c r="D581" s="200" t="s">
        <v>159</v>
      </c>
      <c r="E581" s="211" t="s">
        <v>19</v>
      </c>
      <c r="F581" s="212" t="s">
        <v>822</v>
      </c>
      <c r="G581" s="210"/>
      <c r="H581" s="213">
        <v>72.25</v>
      </c>
      <c r="I581" s="214"/>
      <c r="J581" s="210"/>
      <c r="K581" s="210"/>
      <c r="L581" s="215"/>
      <c r="M581" s="216"/>
      <c r="N581" s="217"/>
      <c r="O581" s="217"/>
      <c r="P581" s="217"/>
      <c r="Q581" s="217"/>
      <c r="R581" s="217"/>
      <c r="S581" s="217"/>
      <c r="T581" s="218"/>
      <c r="AT581" s="219" t="s">
        <v>159</v>
      </c>
      <c r="AU581" s="219" t="s">
        <v>82</v>
      </c>
      <c r="AV581" s="14" t="s">
        <v>82</v>
      </c>
      <c r="AW581" s="14" t="s">
        <v>34</v>
      </c>
      <c r="AX581" s="14" t="s">
        <v>73</v>
      </c>
      <c r="AY581" s="219" t="s">
        <v>148</v>
      </c>
    </row>
    <row r="582" spans="1:65" s="14" customFormat="1" ht="11.25">
      <c r="B582" s="209"/>
      <c r="C582" s="210"/>
      <c r="D582" s="200" t="s">
        <v>159</v>
      </c>
      <c r="E582" s="211" t="s">
        <v>19</v>
      </c>
      <c r="F582" s="212" t="s">
        <v>823</v>
      </c>
      <c r="G582" s="210"/>
      <c r="H582" s="213">
        <v>2.8530000000000002</v>
      </c>
      <c r="I582" s="214"/>
      <c r="J582" s="210"/>
      <c r="K582" s="210"/>
      <c r="L582" s="215"/>
      <c r="M582" s="216"/>
      <c r="N582" s="217"/>
      <c r="O582" s="217"/>
      <c r="P582" s="217"/>
      <c r="Q582" s="217"/>
      <c r="R582" s="217"/>
      <c r="S582" s="217"/>
      <c r="T582" s="218"/>
      <c r="AT582" s="219" t="s">
        <v>159</v>
      </c>
      <c r="AU582" s="219" t="s">
        <v>82</v>
      </c>
      <c r="AV582" s="14" t="s">
        <v>82</v>
      </c>
      <c r="AW582" s="14" t="s">
        <v>34</v>
      </c>
      <c r="AX582" s="14" t="s">
        <v>73</v>
      </c>
      <c r="AY582" s="219" t="s">
        <v>148</v>
      </c>
    </row>
    <row r="583" spans="1:65" s="14" customFormat="1" ht="11.25">
      <c r="B583" s="209"/>
      <c r="C583" s="210"/>
      <c r="D583" s="200" t="s">
        <v>159</v>
      </c>
      <c r="E583" s="211" t="s">
        <v>19</v>
      </c>
      <c r="F583" s="212" t="s">
        <v>824</v>
      </c>
      <c r="G583" s="210"/>
      <c r="H583" s="213">
        <v>2.5</v>
      </c>
      <c r="I583" s="214"/>
      <c r="J583" s="210"/>
      <c r="K583" s="210"/>
      <c r="L583" s="215"/>
      <c r="M583" s="216"/>
      <c r="N583" s="217"/>
      <c r="O583" s="217"/>
      <c r="P583" s="217"/>
      <c r="Q583" s="217"/>
      <c r="R583" s="217"/>
      <c r="S583" s="217"/>
      <c r="T583" s="218"/>
      <c r="AT583" s="219" t="s">
        <v>159</v>
      </c>
      <c r="AU583" s="219" t="s">
        <v>82</v>
      </c>
      <c r="AV583" s="14" t="s">
        <v>82</v>
      </c>
      <c r="AW583" s="14" t="s">
        <v>34</v>
      </c>
      <c r="AX583" s="14" t="s">
        <v>73</v>
      </c>
      <c r="AY583" s="219" t="s">
        <v>148</v>
      </c>
    </row>
    <row r="584" spans="1:65" s="14" customFormat="1" ht="11.25">
      <c r="B584" s="209"/>
      <c r="C584" s="210"/>
      <c r="D584" s="200" t="s">
        <v>159</v>
      </c>
      <c r="E584" s="211" t="s">
        <v>19</v>
      </c>
      <c r="F584" s="212" t="s">
        <v>825</v>
      </c>
      <c r="G584" s="210"/>
      <c r="H584" s="213">
        <v>6.57</v>
      </c>
      <c r="I584" s="214"/>
      <c r="J584" s="210"/>
      <c r="K584" s="210"/>
      <c r="L584" s="215"/>
      <c r="M584" s="216"/>
      <c r="N584" s="217"/>
      <c r="O584" s="217"/>
      <c r="P584" s="217"/>
      <c r="Q584" s="217"/>
      <c r="R584" s="217"/>
      <c r="S584" s="217"/>
      <c r="T584" s="218"/>
      <c r="AT584" s="219" t="s">
        <v>159</v>
      </c>
      <c r="AU584" s="219" t="s">
        <v>82</v>
      </c>
      <c r="AV584" s="14" t="s">
        <v>82</v>
      </c>
      <c r="AW584" s="14" t="s">
        <v>34</v>
      </c>
      <c r="AX584" s="14" t="s">
        <v>73</v>
      </c>
      <c r="AY584" s="219" t="s">
        <v>148</v>
      </c>
    </row>
    <row r="585" spans="1:65" s="14" customFormat="1" ht="11.25">
      <c r="B585" s="209"/>
      <c r="C585" s="210"/>
      <c r="D585" s="200" t="s">
        <v>159</v>
      </c>
      <c r="E585" s="211" t="s">
        <v>19</v>
      </c>
      <c r="F585" s="212" t="s">
        <v>826</v>
      </c>
      <c r="G585" s="210"/>
      <c r="H585" s="213">
        <v>19.600000000000001</v>
      </c>
      <c r="I585" s="214"/>
      <c r="J585" s="210"/>
      <c r="K585" s="210"/>
      <c r="L585" s="215"/>
      <c r="M585" s="216"/>
      <c r="N585" s="217"/>
      <c r="O585" s="217"/>
      <c r="P585" s="217"/>
      <c r="Q585" s="217"/>
      <c r="R585" s="217"/>
      <c r="S585" s="217"/>
      <c r="T585" s="218"/>
      <c r="AT585" s="219" t="s">
        <v>159</v>
      </c>
      <c r="AU585" s="219" t="s">
        <v>82</v>
      </c>
      <c r="AV585" s="14" t="s">
        <v>82</v>
      </c>
      <c r="AW585" s="14" t="s">
        <v>34</v>
      </c>
      <c r="AX585" s="14" t="s">
        <v>73</v>
      </c>
      <c r="AY585" s="219" t="s">
        <v>148</v>
      </c>
    </row>
    <row r="586" spans="1:65" s="15" customFormat="1" ht="11.25">
      <c r="B586" s="220"/>
      <c r="C586" s="221"/>
      <c r="D586" s="200" t="s">
        <v>159</v>
      </c>
      <c r="E586" s="222" t="s">
        <v>19</v>
      </c>
      <c r="F586" s="223" t="s">
        <v>162</v>
      </c>
      <c r="G586" s="221"/>
      <c r="H586" s="224">
        <v>103.773</v>
      </c>
      <c r="I586" s="225"/>
      <c r="J586" s="221"/>
      <c r="K586" s="221"/>
      <c r="L586" s="226"/>
      <c r="M586" s="227"/>
      <c r="N586" s="228"/>
      <c r="O586" s="228"/>
      <c r="P586" s="228"/>
      <c r="Q586" s="228"/>
      <c r="R586" s="228"/>
      <c r="S586" s="228"/>
      <c r="T586" s="229"/>
      <c r="AT586" s="230" t="s">
        <v>159</v>
      </c>
      <c r="AU586" s="230" t="s">
        <v>82</v>
      </c>
      <c r="AV586" s="15" t="s">
        <v>155</v>
      </c>
      <c r="AW586" s="15" t="s">
        <v>34</v>
      </c>
      <c r="AX586" s="15" t="s">
        <v>80</v>
      </c>
      <c r="AY586" s="230" t="s">
        <v>148</v>
      </c>
    </row>
    <row r="587" spans="1:65" s="2" customFormat="1" ht="21.75" customHeight="1">
      <c r="A587" s="36"/>
      <c r="B587" s="37"/>
      <c r="C587" s="180" t="s">
        <v>827</v>
      </c>
      <c r="D587" s="180" t="s">
        <v>150</v>
      </c>
      <c r="E587" s="181" t="s">
        <v>828</v>
      </c>
      <c r="F587" s="182" t="s">
        <v>829</v>
      </c>
      <c r="G587" s="183" t="s">
        <v>153</v>
      </c>
      <c r="H587" s="184">
        <v>22.597000000000001</v>
      </c>
      <c r="I587" s="185"/>
      <c r="J587" s="186">
        <f>ROUND(I587*H587,2)</f>
        <v>0</v>
      </c>
      <c r="K587" s="182" t="s">
        <v>154</v>
      </c>
      <c r="L587" s="41"/>
      <c r="M587" s="187" t="s">
        <v>19</v>
      </c>
      <c r="N587" s="188" t="s">
        <v>44</v>
      </c>
      <c r="O587" s="66"/>
      <c r="P587" s="189">
        <f>O587*H587</f>
        <v>0</v>
      </c>
      <c r="Q587" s="189">
        <v>0.10007000000000001</v>
      </c>
      <c r="R587" s="189">
        <f>Q587*H587</f>
        <v>2.2612817900000004</v>
      </c>
      <c r="S587" s="189">
        <v>0</v>
      </c>
      <c r="T587" s="190">
        <f>S587*H587</f>
        <v>0</v>
      </c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R587" s="191" t="s">
        <v>155</v>
      </c>
      <c r="AT587" s="191" t="s">
        <v>150</v>
      </c>
      <c r="AU587" s="191" t="s">
        <v>82</v>
      </c>
      <c r="AY587" s="19" t="s">
        <v>148</v>
      </c>
      <c r="BE587" s="192">
        <f>IF(N587="základní",J587,0)</f>
        <v>0</v>
      </c>
      <c r="BF587" s="192">
        <f>IF(N587="snížená",J587,0)</f>
        <v>0</v>
      </c>
      <c r="BG587" s="192">
        <f>IF(N587="zákl. přenesená",J587,0)</f>
        <v>0</v>
      </c>
      <c r="BH587" s="192">
        <f>IF(N587="sníž. přenesená",J587,0)</f>
        <v>0</v>
      </c>
      <c r="BI587" s="192">
        <f>IF(N587="nulová",J587,0)</f>
        <v>0</v>
      </c>
      <c r="BJ587" s="19" t="s">
        <v>80</v>
      </c>
      <c r="BK587" s="192">
        <f>ROUND(I587*H587,2)</f>
        <v>0</v>
      </c>
      <c r="BL587" s="19" t="s">
        <v>155</v>
      </c>
      <c r="BM587" s="191" t="s">
        <v>830</v>
      </c>
    </row>
    <row r="588" spans="1:65" s="2" customFormat="1" ht="11.25">
      <c r="A588" s="36"/>
      <c r="B588" s="37"/>
      <c r="C588" s="38"/>
      <c r="D588" s="193" t="s">
        <v>157</v>
      </c>
      <c r="E588" s="38"/>
      <c r="F588" s="194" t="s">
        <v>831</v>
      </c>
      <c r="G588" s="38"/>
      <c r="H588" s="38"/>
      <c r="I588" s="195"/>
      <c r="J588" s="38"/>
      <c r="K588" s="38"/>
      <c r="L588" s="41"/>
      <c r="M588" s="196"/>
      <c r="N588" s="197"/>
      <c r="O588" s="66"/>
      <c r="P588" s="66"/>
      <c r="Q588" s="66"/>
      <c r="R588" s="66"/>
      <c r="S588" s="66"/>
      <c r="T588" s="67"/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T588" s="19" t="s">
        <v>157</v>
      </c>
      <c r="AU588" s="19" t="s">
        <v>82</v>
      </c>
    </row>
    <row r="589" spans="1:65" s="13" customFormat="1" ht="11.25">
      <c r="B589" s="198"/>
      <c r="C589" s="199"/>
      <c r="D589" s="200" t="s">
        <v>159</v>
      </c>
      <c r="E589" s="201" t="s">
        <v>19</v>
      </c>
      <c r="F589" s="202" t="s">
        <v>563</v>
      </c>
      <c r="G589" s="199"/>
      <c r="H589" s="201" t="s">
        <v>19</v>
      </c>
      <c r="I589" s="203"/>
      <c r="J589" s="199"/>
      <c r="K589" s="199"/>
      <c r="L589" s="204"/>
      <c r="M589" s="205"/>
      <c r="N589" s="206"/>
      <c r="O589" s="206"/>
      <c r="P589" s="206"/>
      <c r="Q589" s="206"/>
      <c r="R589" s="206"/>
      <c r="S589" s="206"/>
      <c r="T589" s="207"/>
      <c r="AT589" s="208" t="s">
        <v>159</v>
      </c>
      <c r="AU589" s="208" t="s">
        <v>82</v>
      </c>
      <c r="AV589" s="13" t="s">
        <v>80</v>
      </c>
      <c r="AW589" s="13" t="s">
        <v>34</v>
      </c>
      <c r="AX589" s="13" t="s">
        <v>73</v>
      </c>
      <c r="AY589" s="208" t="s">
        <v>148</v>
      </c>
    </row>
    <row r="590" spans="1:65" s="13" customFormat="1" ht="11.25">
      <c r="B590" s="198"/>
      <c r="C590" s="199"/>
      <c r="D590" s="200" t="s">
        <v>159</v>
      </c>
      <c r="E590" s="201" t="s">
        <v>19</v>
      </c>
      <c r="F590" s="202" t="s">
        <v>832</v>
      </c>
      <c r="G590" s="199"/>
      <c r="H590" s="201" t="s">
        <v>19</v>
      </c>
      <c r="I590" s="203"/>
      <c r="J590" s="199"/>
      <c r="K590" s="199"/>
      <c r="L590" s="204"/>
      <c r="M590" s="205"/>
      <c r="N590" s="206"/>
      <c r="O590" s="206"/>
      <c r="P590" s="206"/>
      <c r="Q590" s="206"/>
      <c r="R590" s="206"/>
      <c r="S590" s="206"/>
      <c r="T590" s="207"/>
      <c r="AT590" s="208" t="s">
        <v>159</v>
      </c>
      <c r="AU590" s="208" t="s">
        <v>82</v>
      </c>
      <c r="AV590" s="13" t="s">
        <v>80</v>
      </c>
      <c r="AW590" s="13" t="s">
        <v>34</v>
      </c>
      <c r="AX590" s="13" t="s">
        <v>73</v>
      </c>
      <c r="AY590" s="208" t="s">
        <v>148</v>
      </c>
    </row>
    <row r="591" spans="1:65" s="14" customFormat="1" ht="11.25">
      <c r="B591" s="209"/>
      <c r="C591" s="210"/>
      <c r="D591" s="200" t="s">
        <v>159</v>
      </c>
      <c r="E591" s="211" t="s">
        <v>19</v>
      </c>
      <c r="F591" s="212" t="s">
        <v>833</v>
      </c>
      <c r="G591" s="210"/>
      <c r="H591" s="213">
        <v>15.93</v>
      </c>
      <c r="I591" s="214"/>
      <c r="J591" s="210"/>
      <c r="K591" s="210"/>
      <c r="L591" s="215"/>
      <c r="M591" s="216"/>
      <c r="N591" s="217"/>
      <c r="O591" s="217"/>
      <c r="P591" s="217"/>
      <c r="Q591" s="217"/>
      <c r="R591" s="217"/>
      <c r="S591" s="217"/>
      <c r="T591" s="218"/>
      <c r="AT591" s="219" t="s">
        <v>159</v>
      </c>
      <c r="AU591" s="219" t="s">
        <v>82</v>
      </c>
      <c r="AV591" s="14" t="s">
        <v>82</v>
      </c>
      <c r="AW591" s="14" t="s">
        <v>34</v>
      </c>
      <c r="AX591" s="14" t="s">
        <v>73</v>
      </c>
      <c r="AY591" s="219" t="s">
        <v>148</v>
      </c>
    </row>
    <row r="592" spans="1:65" s="14" customFormat="1" ht="11.25">
      <c r="B592" s="209"/>
      <c r="C592" s="210"/>
      <c r="D592" s="200" t="s">
        <v>159</v>
      </c>
      <c r="E592" s="211" t="s">
        <v>19</v>
      </c>
      <c r="F592" s="212" t="s">
        <v>823</v>
      </c>
      <c r="G592" s="210"/>
      <c r="H592" s="213">
        <v>2.8530000000000002</v>
      </c>
      <c r="I592" s="214"/>
      <c r="J592" s="210"/>
      <c r="K592" s="210"/>
      <c r="L592" s="215"/>
      <c r="M592" s="216"/>
      <c r="N592" s="217"/>
      <c r="O592" s="217"/>
      <c r="P592" s="217"/>
      <c r="Q592" s="217"/>
      <c r="R592" s="217"/>
      <c r="S592" s="217"/>
      <c r="T592" s="218"/>
      <c r="AT592" s="219" t="s">
        <v>159</v>
      </c>
      <c r="AU592" s="219" t="s">
        <v>82</v>
      </c>
      <c r="AV592" s="14" t="s">
        <v>82</v>
      </c>
      <c r="AW592" s="14" t="s">
        <v>34</v>
      </c>
      <c r="AX592" s="14" t="s">
        <v>73</v>
      </c>
      <c r="AY592" s="219" t="s">
        <v>148</v>
      </c>
    </row>
    <row r="593" spans="1:65" s="14" customFormat="1" ht="11.25">
      <c r="B593" s="209"/>
      <c r="C593" s="210"/>
      <c r="D593" s="200" t="s">
        <v>159</v>
      </c>
      <c r="E593" s="211" t="s">
        <v>19</v>
      </c>
      <c r="F593" s="212" t="s">
        <v>824</v>
      </c>
      <c r="G593" s="210"/>
      <c r="H593" s="213">
        <v>2.5</v>
      </c>
      <c r="I593" s="214"/>
      <c r="J593" s="210"/>
      <c r="K593" s="210"/>
      <c r="L593" s="215"/>
      <c r="M593" s="216"/>
      <c r="N593" s="217"/>
      <c r="O593" s="217"/>
      <c r="P593" s="217"/>
      <c r="Q593" s="217"/>
      <c r="R593" s="217"/>
      <c r="S593" s="217"/>
      <c r="T593" s="218"/>
      <c r="AT593" s="219" t="s">
        <v>159</v>
      </c>
      <c r="AU593" s="219" t="s">
        <v>82</v>
      </c>
      <c r="AV593" s="14" t="s">
        <v>82</v>
      </c>
      <c r="AW593" s="14" t="s">
        <v>34</v>
      </c>
      <c r="AX593" s="14" t="s">
        <v>73</v>
      </c>
      <c r="AY593" s="219" t="s">
        <v>148</v>
      </c>
    </row>
    <row r="594" spans="1:65" s="14" customFormat="1" ht="11.25">
      <c r="B594" s="209"/>
      <c r="C594" s="210"/>
      <c r="D594" s="200" t="s">
        <v>159</v>
      </c>
      <c r="E594" s="211" t="s">
        <v>19</v>
      </c>
      <c r="F594" s="212" t="s">
        <v>834</v>
      </c>
      <c r="G594" s="210"/>
      <c r="H594" s="213">
        <v>0.38900000000000001</v>
      </c>
      <c r="I594" s="214"/>
      <c r="J594" s="210"/>
      <c r="K594" s="210"/>
      <c r="L594" s="215"/>
      <c r="M594" s="216"/>
      <c r="N594" s="217"/>
      <c r="O594" s="217"/>
      <c r="P594" s="217"/>
      <c r="Q594" s="217"/>
      <c r="R594" s="217"/>
      <c r="S594" s="217"/>
      <c r="T594" s="218"/>
      <c r="AT594" s="219" t="s">
        <v>159</v>
      </c>
      <c r="AU594" s="219" t="s">
        <v>82</v>
      </c>
      <c r="AV594" s="14" t="s">
        <v>82</v>
      </c>
      <c r="AW594" s="14" t="s">
        <v>34</v>
      </c>
      <c r="AX594" s="14" t="s">
        <v>73</v>
      </c>
      <c r="AY594" s="219" t="s">
        <v>148</v>
      </c>
    </row>
    <row r="595" spans="1:65" s="14" customFormat="1" ht="11.25">
      <c r="B595" s="209"/>
      <c r="C595" s="210"/>
      <c r="D595" s="200" t="s">
        <v>159</v>
      </c>
      <c r="E595" s="211" t="s">
        <v>19</v>
      </c>
      <c r="F595" s="212" t="s">
        <v>835</v>
      </c>
      <c r="G595" s="210"/>
      <c r="H595" s="213">
        <v>0.92500000000000004</v>
      </c>
      <c r="I595" s="214"/>
      <c r="J595" s="210"/>
      <c r="K595" s="210"/>
      <c r="L595" s="215"/>
      <c r="M595" s="216"/>
      <c r="N595" s="217"/>
      <c r="O595" s="217"/>
      <c r="P595" s="217"/>
      <c r="Q595" s="217"/>
      <c r="R595" s="217"/>
      <c r="S595" s="217"/>
      <c r="T595" s="218"/>
      <c r="AT595" s="219" t="s">
        <v>159</v>
      </c>
      <c r="AU595" s="219" t="s">
        <v>82</v>
      </c>
      <c r="AV595" s="14" t="s">
        <v>82</v>
      </c>
      <c r="AW595" s="14" t="s">
        <v>34</v>
      </c>
      <c r="AX595" s="14" t="s">
        <v>73</v>
      </c>
      <c r="AY595" s="219" t="s">
        <v>148</v>
      </c>
    </row>
    <row r="596" spans="1:65" s="15" customFormat="1" ht="11.25">
      <c r="B596" s="220"/>
      <c r="C596" s="221"/>
      <c r="D596" s="200" t="s">
        <v>159</v>
      </c>
      <c r="E596" s="222" t="s">
        <v>19</v>
      </c>
      <c r="F596" s="223" t="s">
        <v>162</v>
      </c>
      <c r="G596" s="221"/>
      <c r="H596" s="224">
        <v>22.597000000000001</v>
      </c>
      <c r="I596" s="225"/>
      <c r="J596" s="221"/>
      <c r="K596" s="221"/>
      <c r="L596" s="226"/>
      <c r="M596" s="227"/>
      <c r="N596" s="228"/>
      <c r="O596" s="228"/>
      <c r="P596" s="228"/>
      <c r="Q596" s="228"/>
      <c r="R596" s="228"/>
      <c r="S596" s="228"/>
      <c r="T596" s="229"/>
      <c r="AT596" s="230" t="s">
        <v>159</v>
      </c>
      <c r="AU596" s="230" t="s">
        <v>82</v>
      </c>
      <c r="AV596" s="15" t="s">
        <v>155</v>
      </c>
      <c r="AW596" s="15" t="s">
        <v>34</v>
      </c>
      <c r="AX596" s="15" t="s">
        <v>80</v>
      </c>
      <c r="AY596" s="230" t="s">
        <v>148</v>
      </c>
    </row>
    <row r="597" spans="1:65" s="2" customFormat="1" ht="16.5" customHeight="1">
      <c r="A597" s="36"/>
      <c r="B597" s="37"/>
      <c r="C597" s="180" t="s">
        <v>836</v>
      </c>
      <c r="D597" s="180" t="s">
        <v>150</v>
      </c>
      <c r="E597" s="181" t="s">
        <v>837</v>
      </c>
      <c r="F597" s="182" t="s">
        <v>838</v>
      </c>
      <c r="G597" s="183" t="s">
        <v>153</v>
      </c>
      <c r="H597" s="184">
        <v>526.95000000000005</v>
      </c>
      <c r="I597" s="185"/>
      <c r="J597" s="186">
        <f>ROUND(I597*H597,2)</f>
        <v>0</v>
      </c>
      <c r="K597" s="182" t="s">
        <v>154</v>
      </c>
      <c r="L597" s="41"/>
      <c r="M597" s="187" t="s">
        <v>19</v>
      </c>
      <c r="N597" s="188" t="s">
        <v>44</v>
      </c>
      <c r="O597" s="66"/>
      <c r="P597" s="189">
        <f>O597*H597</f>
        <v>0</v>
      </c>
      <c r="Q597" s="189">
        <v>0.01</v>
      </c>
      <c r="R597" s="189">
        <f>Q597*H597</f>
        <v>5.2695000000000007</v>
      </c>
      <c r="S597" s="189">
        <v>0</v>
      </c>
      <c r="T597" s="190">
        <f>S597*H597</f>
        <v>0</v>
      </c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R597" s="191" t="s">
        <v>155</v>
      </c>
      <c r="AT597" s="191" t="s">
        <v>150</v>
      </c>
      <c r="AU597" s="191" t="s">
        <v>82</v>
      </c>
      <c r="AY597" s="19" t="s">
        <v>148</v>
      </c>
      <c r="BE597" s="192">
        <f>IF(N597="základní",J597,0)</f>
        <v>0</v>
      </c>
      <c r="BF597" s="192">
        <f>IF(N597="snížená",J597,0)</f>
        <v>0</v>
      </c>
      <c r="BG597" s="192">
        <f>IF(N597="zákl. přenesená",J597,0)</f>
        <v>0</v>
      </c>
      <c r="BH597" s="192">
        <f>IF(N597="sníž. přenesená",J597,0)</f>
        <v>0</v>
      </c>
      <c r="BI597" s="192">
        <f>IF(N597="nulová",J597,0)</f>
        <v>0</v>
      </c>
      <c r="BJ597" s="19" t="s">
        <v>80</v>
      </c>
      <c r="BK597" s="192">
        <f>ROUND(I597*H597,2)</f>
        <v>0</v>
      </c>
      <c r="BL597" s="19" t="s">
        <v>155</v>
      </c>
      <c r="BM597" s="191" t="s">
        <v>839</v>
      </c>
    </row>
    <row r="598" spans="1:65" s="2" customFormat="1" ht="11.25">
      <c r="A598" s="36"/>
      <c r="B598" s="37"/>
      <c r="C598" s="38"/>
      <c r="D598" s="193" t="s">
        <v>157</v>
      </c>
      <c r="E598" s="38"/>
      <c r="F598" s="194" t="s">
        <v>840</v>
      </c>
      <c r="G598" s="38"/>
      <c r="H598" s="38"/>
      <c r="I598" s="195"/>
      <c r="J598" s="38"/>
      <c r="K598" s="38"/>
      <c r="L598" s="41"/>
      <c r="M598" s="196"/>
      <c r="N598" s="197"/>
      <c r="O598" s="66"/>
      <c r="P598" s="66"/>
      <c r="Q598" s="66"/>
      <c r="R598" s="66"/>
      <c r="S598" s="66"/>
      <c r="T598" s="67"/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T598" s="19" t="s">
        <v>157</v>
      </c>
      <c r="AU598" s="19" t="s">
        <v>82</v>
      </c>
    </row>
    <row r="599" spans="1:65" s="13" customFormat="1" ht="11.25">
      <c r="B599" s="198"/>
      <c r="C599" s="199"/>
      <c r="D599" s="200" t="s">
        <v>159</v>
      </c>
      <c r="E599" s="201" t="s">
        <v>19</v>
      </c>
      <c r="F599" s="202" t="s">
        <v>841</v>
      </c>
      <c r="G599" s="199"/>
      <c r="H599" s="201" t="s">
        <v>19</v>
      </c>
      <c r="I599" s="203"/>
      <c r="J599" s="199"/>
      <c r="K599" s="199"/>
      <c r="L599" s="204"/>
      <c r="M599" s="205"/>
      <c r="N599" s="206"/>
      <c r="O599" s="206"/>
      <c r="P599" s="206"/>
      <c r="Q599" s="206"/>
      <c r="R599" s="206"/>
      <c r="S599" s="206"/>
      <c r="T599" s="207"/>
      <c r="AT599" s="208" t="s">
        <v>159</v>
      </c>
      <c r="AU599" s="208" t="s">
        <v>82</v>
      </c>
      <c r="AV599" s="13" t="s">
        <v>80</v>
      </c>
      <c r="AW599" s="13" t="s">
        <v>34</v>
      </c>
      <c r="AX599" s="13" t="s">
        <v>73</v>
      </c>
      <c r="AY599" s="208" t="s">
        <v>148</v>
      </c>
    </row>
    <row r="600" spans="1:65" s="13" customFormat="1" ht="11.25">
      <c r="B600" s="198"/>
      <c r="C600" s="199"/>
      <c r="D600" s="200" t="s">
        <v>159</v>
      </c>
      <c r="E600" s="201" t="s">
        <v>19</v>
      </c>
      <c r="F600" s="202" t="s">
        <v>842</v>
      </c>
      <c r="G600" s="199"/>
      <c r="H600" s="201" t="s">
        <v>19</v>
      </c>
      <c r="I600" s="203"/>
      <c r="J600" s="199"/>
      <c r="K600" s="199"/>
      <c r="L600" s="204"/>
      <c r="M600" s="205"/>
      <c r="N600" s="206"/>
      <c r="O600" s="206"/>
      <c r="P600" s="206"/>
      <c r="Q600" s="206"/>
      <c r="R600" s="206"/>
      <c r="S600" s="206"/>
      <c r="T600" s="207"/>
      <c r="AT600" s="208" t="s">
        <v>159</v>
      </c>
      <c r="AU600" s="208" t="s">
        <v>82</v>
      </c>
      <c r="AV600" s="13" t="s">
        <v>80</v>
      </c>
      <c r="AW600" s="13" t="s">
        <v>34</v>
      </c>
      <c r="AX600" s="13" t="s">
        <v>73</v>
      </c>
      <c r="AY600" s="208" t="s">
        <v>148</v>
      </c>
    </row>
    <row r="601" spans="1:65" s="14" customFormat="1" ht="11.25">
      <c r="B601" s="209"/>
      <c r="C601" s="210"/>
      <c r="D601" s="200" t="s">
        <v>159</v>
      </c>
      <c r="E601" s="211" t="s">
        <v>19</v>
      </c>
      <c r="F601" s="212" t="s">
        <v>843</v>
      </c>
      <c r="G601" s="210"/>
      <c r="H601" s="213">
        <v>288.5</v>
      </c>
      <c r="I601" s="214"/>
      <c r="J601" s="210"/>
      <c r="K601" s="210"/>
      <c r="L601" s="215"/>
      <c r="M601" s="216"/>
      <c r="N601" s="217"/>
      <c r="O601" s="217"/>
      <c r="P601" s="217"/>
      <c r="Q601" s="217"/>
      <c r="R601" s="217"/>
      <c r="S601" s="217"/>
      <c r="T601" s="218"/>
      <c r="AT601" s="219" t="s">
        <v>159</v>
      </c>
      <c r="AU601" s="219" t="s">
        <v>82</v>
      </c>
      <c r="AV601" s="14" t="s">
        <v>82</v>
      </c>
      <c r="AW601" s="14" t="s">
        <v>34</v>
      </c>
      <c r="AX601" s="14" t="s">
        <v>73</v>
      </c>
      <c r="AY601" s="219" t="s">
        <v>148</v>
      </c>
    </row>
    <row r="602" spans="1:65" s="14" customFormat="1" ht="11.25">
      <c r="B602" s="209"/>
      <c r="C602" s="210"/>
      <c r="D602" s="200" t="s">
        <v>159</v>
      </c>
      <c r="E602" s="211" t="s">
        <v>19</v>
      </c>
      <c r="F602" s="212" t="s">
        <v>844</v>
      </c>
      <c r="G602" s="210"/>
      <c r="H602" s="213">
        <v>57.05</v>
      </c>
      <c r="I602" s="214"/>
      <c r="J602" s="210"/>
      <c r="K602" s="210"/>
      <c r="L602" s="215"/>
      <c r="M602" s="216"/>
      <c r="N602" s="217"/>
      <c r="O602" s="217"/>
      <c r="P602" s="217"/>
      <c r="Q602" s="217"/>
      <c r="R602" s="217"/>
      <c r="S602" s="217"/>
      <c r="T602" s="218"/>
      <c r="AT602" s="219" t="s">
        <v>159</v>
      </c>
      <c r="AU602" s="219" t="s">
        <v>82</v>
      </c>
      <c r="AV602" s="14" t="s">
        <v>82</v>
      </c>
      <c r="AW602" s="14" t="s">
        <v>34</v>
      </c>
      <c r="AX602" s="14" t="s">
        <v>73</v>
      </c>
      <c r="AY602" s="219" t="s">
        <v>148</v>
      </c>
    </row>
    <row r="603" spans="1:65" s="14" customFormat="1" ht="11.25">
      <c r="B603" s="209"/>
      <c r="C603" s="210"/>
      <c r="D603" s="200" t="s">
        <v>159</v>
      </c>
      <c r="E603" s="211" t="s">
        <v>19</v>
      </c>
      <c r="F603" s="212" t="s">
        <v>845</v>
      </c>
      <c r="G603" s="210"/>
      <c r="H603" s="213">
        <v>50</v>
      </c>
      <c r="I603" s="214"/>
      <c r="J603" s="210"/>
      <c r="K603" s="210"/>
      <c r="L603" s="215"/>
      <c r="M603" s="216"/>
      <c r="N603" s="217"/>
      <c r="O603" s="217"/>
      <c r="P603" s="217"/>
      <c r="Q603" s="217"/>
      <c r="R603" s="217"/>
      <c r="S603" s="217"/>
      <c r="T603" s="218"/>
      <c r="AT603" s="219" t="s">
        <v>159</v>
      </c>
      <c r="AU603" s="219" t="s">
        <v>82</v>
      </c>
      <c r="AV603" s="14" t="s">
        <v>82</v>
      </c>
      <c r="AW603" s="14" t="s">
        <v>34</v>
      </c>
      <c r="AX603" s="14" t="s">
        <v>73</v>
      </c>
      <c r="AY603" s="219" t="s">
        <v>148</v>
      </c>
    </row>
    <row r="604" spans="1:65" s="14" customFormat="1" ht="11.25">
      <c r="B604" s="209"/>
      <c r="C604" s="210"/>
      <c r="D604" s="200" t="s">
        <v>159</v>
      </c>
      <c r="E604" s="211" t="s">
        <v>19</v>
      </c>
      <c r="F604" s="212" t="s">
        <v>846</v>
      </c>
      <c r="G604" s="210"/>
      <c r="H604" s="213">
        <v>38.9</v>
      </c>
      <c r="I604" s="214"/>
      <c r="J604" s="210"/>
      <c r="K604" s="210"/>
      <c r="L604" s="215"/>
      <c r="M604" s="216"/>
      <c r="N604" s="217"/>
      <c r="O604" s="217"/>
      <c r="P604" s="217"/>
      <c r="Q604" s="217"/>
      <c r="R604" s="217"/>
      <c r="S604" s="217"/>
      <c r="T604" s="218"/>
      <c r="AT604" s="219" t="s">
        <v>159</v>
      </c>
      <c r="AU604" s="219" t="s">
        <v>82</v>
      </c>
      <c r="AV604" s="14" t="s">
        <v>82</v>
      </c>
      <c r="AW604" s="14" t="s">
        <v>34</v>
      </c>
      <c r="AX604" s="14" t="s">
        <v>73</v>
      </c>
      <c r="AY604" s="219" t="s">
        <v>148</v>
      </c>
    </row>
    <row r="605" spans="1:65" s="14" customFormat="1" ht="11.25">
      <c r="B605" s="209"/>
      <c r="C605" s="210"/>
      <c r="D605" s="200" t="s">
        <v>159</v>
      </c>
      <c r="E605" s="211" t="s">
        <v>19</v>
      </c>
      <c r="F605" s="212" t="s">
        <v>847</v>
      </c>
      <c r="G605" s="210"/>
      <c r="H605" s="213">
        <v>92.5</v>
      </c>
      <c r="I605" s="214"/>
      <c r="J605" s="210"/>
      <c r="K605" s="210"/>
      <c r="L605" s="215"/>
      <c r="M605" s="216"/>
      <c r="N605" s="217"/>
      <c r="O605" s="217"/>
      <c r="P605" s="217"/>
      <c r="Q605" s="217"/>
      <c r="R605" s="217"/>
      <c r="S605" s="217"/>
      <c r="T605" s="218"/>
      <c r="AT605" s="219" t="s">
        <v>159</v>
      </c>
      <c r="AU605" s="219" t="s">
        <v>82</v>
      </c>
      <c r="AV605" s="14" t="s">
        <v>82</v>
      </c>
      <c r="AW605" s="14" t="s">
        <v>34</v>
      </c>
      <c r="AX605" s="14" t="s">
        <v>73</v>
      </c>
      <c r="AY605" s="219" t="s">
        <v>148</v>
      </c>
    </row>
    <row r="606" spans="1:65" s="15" customFormat="1" ht="11.25">
      <c r="B606" s="220"/>
      <c r="C606" s="221"/>
      <c r="D606" s="200" t="s">
        <v>159</v>
      </c>
      <c r="E606" s="222" t="s">
        <v>19</v>
      </c>
      <c r="F606" s="223" t="s">
        <v>162</v>
      </c>
      <c r="G606" s="221"/>
      <c r="H606" s="224">
        <v>526.95000000000005</v>
      </c>
      <c r="I606" s="225"/>
      <c r="J606" s="221"/>
      <c r="K606" s="221"/>
      <c r="L606" s="226"/>
      <c r="M606" s="227"/>
      <c r="N606" s="228"/>
      <c r="O606" s="228"/>
      <c r="P606" s="228"/>
      <c r="Q606" s="228"/>
      <c r="R606" s="228"/>
      <c r="S606" s="228"/>
      <c r="T606" s="229"/>
      <c r="AT606" s="230" t="s">
        <v>159</v>
      </c>
      <c r="AU606" s="230" t="s">
        <v>82</v>
      </c>
      <c r="AV606" s="15" t="s">
        <v>155</v>
      </c>
      <c r="AW606" s="15" t="s">
        <v>34</v>
      </c>
      <c r="AX606" s="15" t="s">
        <v>80</v>
      </c>
      <c r="AY606" s="230" t="s">
        <v>148</v>
      </c>
    </row>
    <row r="607" spans="1:65" s="2" customFormat="1" ht="16.5" customHeight="1">
      <c r="A607" s="36"/>
      <c r="B607" s="37"/>
      <c r="C607" s="180" t="s">
        <v>848</v>
      </c>
      <c r="D607" s="180" t="s">
        <v>150</v>
      </c>
      <c r="E607" s="181" t="s">
        <v>849</v>
      </c>
      <c r="F607" s="182" t="s">
        <v>850</v>
      </c>
      <c r="G607" s="183" t="s">
        <v>153</v>
      </c>
      <c r="H607" s="184">
        <v>526.95000000000005</v>
      </c>
      <c r="I607" s="185"/>
      <c r="J607" s="186">
        <f>ROUND(I607*H607,2)</f>
        <v>0</v>
      </c>
      <c r="K607" s="182" t="s">
        <v>154</v>
      </c>
      <c r="L607" s="41"/>
      <c r="M607" s="187" t="s">
        <v>19</v>
      </c>
      <c r="N607" s="188" t="s">
        <v>44</v>
      </c>
      <c r="O607" s="66"/>
      <c r="P607" s="189">
        <f>O607*H607</f>
        <v>0</v>
      </c>
      <c r="Q607" s="189">
        <v>4.1000000000000003E-3</v>
      </c>
      <c r="R607" s="189">
        <f>Q607*H607</f>
        <v>2.1604950000000005</v>
      </c>
      <c r="S607" s="189">
        <v>0</v>
      </c>
      <c r="T607" s="190">
        <f>S607*H607</f>
        <v>0</v>
      </c>
      <c r="U607" s="36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  <c r="AR607" s="191" t="s">
        <v>155</v>
      </c>
      <c r="AT607" s="191" t="s">
        <v>150</v>
      </c>
      <c r="AU607" s="191" t="s">
        <v>82</v>
      </c>
      <c r="AY607" s="19" t="s">
        <v>148</v>
      </c>
      <c r="BE607" s="192">
        <f>IF(N607="základní",J607,0)</f>
        <v>0</v>
      </c>
      <c r="BF607" s="192">
        <f>IF(N607="snížená",J607,0)</f>
        <v>0</v>
      </c>
      <c r="BG607" s="192">
        <f>IF(N607="zákl. přenesená",J607,0)</f>
        <v>0</v>
      </c>
      <c r="BH607" s="192">
        <f>IF(N607="sníž. přenesená",J607,0)</f>
        <v>0</v>
      </c>
      <c r="BI607" s="192">
        <f>IF(N607="nulová",J607,0)</f>
        <v>0</v>
      </c>
      <c r="BJ607" s="19" t="s">
        <v>80</v>
      </c>
      <c r="BK607" s="192">
        <f>ROUND(I607*H607,2)</f>
        <v>0</v>
      </c>
      <c r="BL607" s="19" t="s">
        <v>155</v>
      </c>
      <c r="BM607" s="191" t="s">
        <v>851</v>
      </c>
    </row>
    <row r="608" spans="1:65" s="2" customFormat="1" ht="11.25">
      <c r="A608" s="36"/>
      <c r="B608" s="37"/>
      <c r="C608" s="38"/>
      <c r="D608" s="193" t="s">
        <v>157</v>
      </c>
      <c r="E608" s="38"/>
      <c r="F608" s="194" t="s">
        <v>852</v>
      </c>
      <c r="G608" s="38"/>
      <c r="H608" s="38"/>
      <c r="I608" s="195"/>
      <c r="J608" s="38"/>
      <c r="K608" s="38"/>
      <c r="L608" s="41"/>
      <c r="M608" s="196"/>
      <c r="N608" s="197"/>
      <c r="O608" s="66"/>
      <c r="P608" s="66"/>
      <c r="Q608" s="66"/>
      <c r="R608" s="66"/>
      <c r="S608" s="66"/>
      <c r="T608" s="67"/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T608" s="19" t="s">
        <v>157</v>
      </c>
      <c r="AU608" s="19" t="s">
        <v>82</v>
      </c>
    </row>
    <row r="609" spans="1:65" s="13" customFormat="1" ht="11.25">
      <c r="B609" s="198"/>
      <c r="C609" s="199"/>
      <c r="D609" s="200" t="s">
        <v>159</v>
      </c>
      <c r="E609" s="201" t="s">
        <v>19</v>
      </c>
      <c r="F609" s="202" t="s">
        <v>841</v>
      </c>
      <c r="G609" s="199"/>
      <c r="H609" s="201" t="s">
        <v>19</v>
      </c>
      <c r="I609" s="203"/>
      <c r="J609" s="199"/>
      <c r="K609" s="199"/>
      <c r="L609" s="204"/>
      <c r="M609" s="205"/>
      <c r="N609" s="206"/>
      <c r="O609" s="206"/>
      <c r="P609" s="206"/>
      <c r="Q609" s="206"/>
      <c r="R609" s="206"/>
      <c r="S609" s="206"/>
      <c r="T609" s="207"/>
      <c r="AT609" s="208" t="s">
        <v>159</v>
      </c>
      <c r="AU609" s="208" t="s">
        <v>82</v>
      </c>
      <c r="AV609" s="13" t="s">
        <v>80</v>
      </c>
      <c r="AW609" s="13" t="s">
        <v>34</v>
      </c>
      <c r="AX609" s="13" t="s">
        <v>73</v>
      </c>
      <c r="AY609" s="208" t="s">
        <v>148</v>
      </c>
    </row>
    <row r="610" spans="1:65" s="13" customFormat="1" ht="11.25">
      <c r="B610" s="198"/>
      <c r="C610" s="199"/>
      <c r="D610" s="200" t="s">
        <v>159</v>
      </c>
      <c r="E610" s="201" t="s">
        <v>19</v>
      </c>
      <c r="F610" s="202" t="s">
        <v>853</v>
      </c>
      <c r="G610" s="199"/>
      <c r="H610" s="201" t="s">
        <v>19</v>
      </c>
      <c r="I610" s="203"/>
      <c r="J610" s="199"/>
      <c r="K610" s="199"/>
      <c r="L610" s="204"/>
      <c r="M610" s="205"/>
      <c r="N610" s="206"/>
      <c r="O610" s="206"/>
      <c r="P610" s="206"/>
      <c r="Q610" s="206"/>
      <c r="R610" s="206"/>
      <c r="S610" s="206"/>
      <c r="T610" s="207"/>
      <c r="AT610" s="208" t="s">
        <v>159</v>
      </c>
      <c r="AU610" s="208" t="s">
        <v>82</v>
      </c>
      <c r="AV610" s="13" t="s">
        <v>80</v>
      </c>
      <c r="AW610" s="13" t="s">
        <v>34</v>
      </c>
      <c r="AX610" s="13" t="s">
        <v>73</v>
      </c>
      <c r="AY610" s="208" t="s">
        <v>148</v>
      </c>
    </row>
    <row r="611" spans="1:65" s="14" customFormat="1" ht="11.25">
      <c r="B611" s="209"/>
      <c r="C611" s="210"/>
      <c r="D611" s="200" t="s">
        <v>159</v>
      </c>
      <c r="E611" s="211" t="s">
        <v>19</v>
      </c>
      <c r="F611" s="212" t="s">
        <v>843</v>
      </c>
      <c r="G611" s="210"/>
      <c r="H611" s="213">
        <v>288.5</v>
      </c>
      <c r="I611" s="214"/>
      <c r="J611" s="210"/>
      <c r="K611" s="210"/>
      <c r="L611" s="215"/>
      <c r="M611" s="216"/>
      <c r="N611" s="217"/>
      <c r="O611" s="217"/>
      <c r="P611" s="217"/>
      <c r="Q611" s="217"/>
      <c r="R611" s="217"/>
      <c r="S611" s="217"/>
      <c r="T611" s="218"/>
      <c r="AT611" s="219" t="s">
        <v>159</v>
      </c>
      <c r="AU611" s="219" t="s">
        <v>82</v>
      </c>
      <c r="AV611" s="14" t="s">
        <v>82</v>
      </c>
      <c r="AW611" s="14" t="s">
        <v>34</v>
      </c>
      <c r="AX611" s="14" t="s">
        <v>73</v>
      </c>
      <c r="AY611" s="219" t="s">
        <v>148</v>
      </c>
    </row>
    <row r="612" spans="1:65" s="14" customFormat="1" ht="11.25">
      <c r="B612" s="209"/>
      <c r="C612" s="210"/>
      <c r="D612" s="200" t="s">
        <v>159</v>
      </c>
      <c r="E612" s="211" t="s">
        <v>19</v>
      </c>
      <c r="F612" s="212" t="s">
        <v>844</v>
      </c>
      <c r="G612" s="210"/>
      <c r="H612" s="213">
        <v>57.05</v>
      </c>
      <c r="I612" s="214"/>
      <c r="J612" s="210"/>
      <c r="K612" s="210"/>
      <c r="L612" s="215"/>
      <c r="M612" s="216"/>
      <c r="N612" s="217"/>
      <c r="O612" s="217"/>
      <c r="P612" s="217"/>
      <c r="Q612" s="217"/>
      <c r="R612" s="217"/>
      <c r="S612" s="217"/>
      <c r="T612" s="218"/>
      <c r="AT612" s="219" t="s">
        <v>159</v>
      </c>
      <c r="AU612" s="219" t="s">
        <v>82</v>
      </c>
      <c r="AV612" s="14" t="s">
        <v>82</v>
      </c>
      <c r="AW612" s="14" t="s">
        <v>34</v>
      </c>
      <c r="AX612" s="14" t="s">
        <v>73</v>
      </c>
      <c r="AY612" s="219" t="s">
        <v>148</v>
      </c>
    </row>
    <row r="613" spans="1:65" s="14" customFormat="1" ht="11.25">
      <c r="B613" s="209"/>
      <c r="C613" s="210"/>
      <c r="D613" s="200" t="s">
        <v>159</v>
      </c>
      <c r="E613" s="211" t="s">
        <v>19</v>
      </c>
      <c r="F613" s="212" t="s">
        <v>845</v>
      </c>
      <c r="G613" s="210"/>
      <c r="H613" s="213">
        <v>50</v>
      </c>
      <c r="I613" s="214"/>
      <c r="J613" s="210"/>
      <c r="K613" s="210"/>
      <c r="L613" s="215"/>
      <c r="M613" s="216"/>
      <c r="N613" s="217"/>
      <c r="O613" s="217"/>
      <c r="P613" s="217"/>
      <c r="Q613" s="217"/>
      <c r="R613" s="217"/>
      <c r="S613" s="217"/>
      <c r="T613" s="218"/>
      <c r="AT613" s="219" t="s">
        <v>159</v>
      </c>
      <c r="AU613" s="219" t="s">
        <v>82</v>
      </c>
      <c r="AV613" s="14" t="s">
        <v>82</v>
      </c>
      <c r="AW613" s="14" t="s">
        <v>34</v>
      </c>
      <c r="AX613" s="14" t="s">
        <v>73</v>
      </c>
      <c r="AY613" s="219" t="s">
        <v>148</v>
      </c>
    </row>
    <row r="614" spans="1:65" s="14" customFormat="1" ht="11.25">
      <c r="B614" s="209"/>
      <c r="C614" s="210"/>
      <c r="D614" s="200" t="s">
        <v>159</v>
      </c>
      <c r="E614" s="211" t="s">
        <v>19</v>
      </c>
      <c r="F614" s="212" t="s">
        <v>846</v>
      </c>
      <c r="G614" s="210"/>
      <c r="H614" s="213">
        <v>38.9</v>
      </c>
      <c r="I614" s="214"/>
      <c r="J614" s="210"/>
      <c r="K614" s="210"/>
      <c r="L614" s="215"/>
      <c r="M614" s="216"/>
      <c r="N614" s="217"/>
      <c r="O614" s="217"/>
      <c r="P614" s="217"/>
      <c r="Q614" s="217"/>
      <c r="R614" s="217"/>
      <c r="S614" s="217"/>
      <c r="T614" s="218"/>
      <c r="AT614" s="219" t="s">
        <v>159</v>
      </c>
      <c r="AU614" s="219" t="s">
        <v>82</v>
      </c>
      <c r="AV614" s="14" t="s">
        <v>82</v>
      </c>
      <c r="AW614" s="14" t="s">
        <v>34</v>
      </c>
      <c r="AX614" s="14" t="s">
        <v>73</v>
      </c>
      <c r="AY614" s="219" t="s">
        <v>148</v>
      </c>
    </row>
    <row r="615" spans="1:65" s="14" customFormat="1" ht="11.25">
      <c r="B615" s="209"/>
      <c r="C615" s="210"/>
      <c r="D615" s="200" t="s">
        <v>159</v>
      </c>
      <c r="E615" s="211" t="s">
        <v>19</v>
      </c>
      <c r="F615" s="212" t="s">
        <v>847</v>
      </c>
      <c r="G615" s="210"/>
      <c r="H615" s="213">
        <v>92.5</v>
      </c>
      <c r="I615" s="214"/>
      <c r="J615" s="210"/>
      <c r="K615" s="210"/>
      <c r="L615" s="215"/>
      <c r="M615" s="216"/>
      <c r="N615" s="217"/>
      <c r="O615" s="217"/>
      <c r="P615" s="217"/>
      <c r="Q615" s="217"/>
      <c r="R615" s="217"/>
      <c r="S615" s="217"/>
      <c r="T615" s="218"/>
      <c r="AT615" s="219" t="s">
        <v>159</v>
      </c>
      <c r="AU615" s="219" t="s">
        <v>82</v>
      </c>
      <c r="AV615" s="14" t="s">
        <v>82</v>
      </c>
      <c r="AW615" s="14" t="s">
        <v>34</v>
      </c>
      <c r="AX615" s="14" t="s">
        <v>73</v>
      </c>
      <c r="AY615" s="219" t="s">
        <v>148</v>
      </c>
    </row>
    <row r="616" spans="1:65" s="15" customFormat="1" ht="11.25">
      <c r="B616" s="220"/>
      <c r="C616" s="221"/>
      <c r="D616" s="200" t="s">
        <v>159</v>
      </c>
      <c r="E616" s="222" t="s">
        <v>19</v>
      </c>
      <c r="F616" s="223" t="s">
        <v>162</v>
      </c>
      <c r="G616" s="221"/>
      <c r="H616" s="224">
        <v>526.95000000000005</v>
      </c>
      <c r="I616" s="225"/>
      <c r="J616" s="221"/>
      <c r="K616" s="221"/>
      <c r="L616" s="226"/>
      <c r="M616" s="227"/>
      <c r="N616" s="228"/>
      <c r="O616" s="228"/>
      <c r="P616" s="228"/>
      <c r="Q616" s="228"/>
      <c r="R616" s="228"/>
      <c r="S616" s="228"/>
      <c r="T616" s="229"/>
      <c r="AT616" s="230" t="s">
        <v>159</v>
      </c>
      <c r="AU616" s="230" t="s">
        <v>82</v>
      </c>
      <c r="AV616" s="15" t="s">
        <v>155</v>
      </c>
      <c r="AW616" s="15" t="s">
        <v>34</v>
      </c>
      <c r="AX616" s="15" t="s">
        <v>80</v>
      </c>
      <c r="AY616" s="230" t="s">
        <v>148</v>
      </c>
    </row>
    <row r="617" spans="1:65" s="2" customFormat="1" ht="37.9" customHeight="1">
      <c r="A617" s="36"/>
      <c r="B617" s="37"/>
      <c r="C617" s="180" t="s">
        <v>854</v>
      </c>
      <c r="D617" s="180" t="s">
        <v>150</v>
      </c>
      <c r="E617" s="181" t="s">
        <v>855</v>
      </c>
      <c r="F617" s="182" t="s">
        <v>856</v>
      </c>
      <c r="G617" s="183" t="s">
        <v>165</v>
      </c>
      <c r="H617" s="184">
        <v>36</v>
      </c>
      <c r="I617" s="185"/>
      <c r="J617" s="186">
        <f>ROUND(I617*H617,2)</f>
        <v>0</v>
      </c>
      <c r="K617" s="182" t="s">
        <v>154</v>
      </c>
      <c r="L617" s="41"/>
      <c r="M617" s="187" t="s">
        <v>19</v>
      </c>
      <c r="N617" s="188" t="s">
        <v>44</v>
      </c>
      <c r="O617" s="66"/>
      <c r="P617" s="189">
        <f>O617*H617</f>
        <v>0</v>
      </c>
      <c r="Q617" s="189">
        <v>6.3899999999999998E-3</v>
      </c>
      <c r="R617" s="189">
        <f>Q617*H617</f>
        <v>0.23003999999999999</v>
      </c>
      <c r="S617" s="189">
        <v>0</v>
      </c>
      <c r="T617" s="190">
        <f>S617*H617</f>
        <v>0</v>
      </c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R617" s="191" t="s">
        <v>155</v>
      </c>
      <c r="AT617" s="191" t="s">
        <v>150</v>
      </c>
      <c r="AU617" s="191" t="s">
        <v>82</v>
      </c>
      <c r="AY617" s="19" t="s">
        <v>148</v>
      </c>
      <c r="BE617" s="192">
        <f>IF(N617="základní",J617,0)</f>
        <v>0</v>
      </c>
      <c r="BF617" s="192">
        <f>IF(N617="snížená",J617,0)</f>
        <v>0</v>
      </c>
      <c r="BG617" s="192">
        <f>IF(N617="zákl. přenesená",J617,0)</f>
        <v>0</v>
      </c>
      <c r="BH617" s="192">
        <f>IF(N617="sníž. přenesená",J617,0)</f>
        <v>0</v>
      </c>
      <c r="BI617" s="192">
        <f>IF(N617="nulová",J617,0)</f>
        <v>0</v>
      </c>
      <c r="BJ617" s="19" t="s">
        <v>80</v>
      </c>
      <c r="BK617" s="192">
        <f>ROUND(I617*H617,2)</f>
        <v>0</v>
      </c>
      <c r="BL617" s="19" t="s">
        <v>155</v>
      </c>
      <c r="BM617" s="191" t="s">
        <v>857</v>
      </c>
    </row>
    <row r="618" spans="1:65" s="2" customFormat="1" ht="11.25">
      <c r="A618" s="36"/>
      <c r="B618" s="37"/>
      <c r="C618" s="38"/>
      <c r="D618" s="193" t="s">
        <v>157</v>
      </c>
      <c r="E618" s="38"/>
      <c r="F618" s="194" t="s">
        <v>858</v>
      </c>
      <c r="G618" s="38"/>
      <c r="H618" s="38"/>
      <c r="I618" s="195"/>
      <c r="J618" s="38"/>
      <c r="K618" s="38"/>
      <c r="L618" s="41"/>
      <c r="M618" s="196"/>
      <c r="N618" s="197"/>
      <c r="O618" s="66"/>
      <c r="P618" s="66"/>
      <c r="Q618" s="66"/>
      <c r="R618" s="66"/>
      <c r="S618" s="66"/>
      <c r="T618" s="67"/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T618" s="19" t="s">
        <v>157</v>
      </c>
      <c r="AU618" s="19" t="s">
        <v>82</v>
      </c>
    </row>
    <row r="619" spans="1:65" s="13" customFormat="1" ht="11.25">
      <c r="B619" s="198"/>
      <c r="C619" s="199"/>
      <c r="D619" s="200" t="s">
        <v>159</v>
      </c>
      <c r="E619" s="201" t="s">
        <v>19</v>
      </c>
      <c r="F619" s="202" t="s">
        <v>841</v>
      </c>
      <c r="G619" s="199"/>
      <c r="H619" s="201" t="s">
        <v>19</v>
      </c>
      <c r="I619" s="203"/>
      <c r="J619" s="199"/>
      <c r="K619" s="199"/>
      <c r="L619" s="204"/>
      <c r="M619" s="205"/>
      <c r="N619" s="206"/>
      <c r="O619" s="206"/>
      <c r="P619" s="206"/>
      <c r="Q619" s="206"/>
      <c r="R619" s="206"/>
      <c r="S619" s="206"/>
      <c r="T619" s="207"/>
      <c r="AT619" s="208" t="s">
        <v>159</v>
      </c>
      <c r="AU619" s="208" t="s">
        <v>82</v>
      </c>
      <c r="AV619" s="13" t="s">
        <v>80</v>
      </c>
      <c r="AW619" s="13" t="s">
        <v>34</v>
      </c>
      <c r="AX619" s="13" t="s">
        <v>73</v>
      </c>
      <c r="AY619" s="208" t="s">
        <v>148</v>
      </c>
    </row>
    <row r="620" spans="1:65" s="13" customFormat="1" ht="11.25">
      <c r="B620" s="198"/>
      <c r="C620" s="199"/>
      <c r="D620" s="200" t="s">
        <v>159</v>
      </c>
      <c r="E620" s="201" t="s">
        <v>19</v>
      </c>
      <c r="F620" s="202" t="s">
        <v>859</v>
      </c>
      <c r="G620" s="199"/>
      <c r="H620" s="201" t="s">
        <v>19</v>
      </c>
      <c r="I620" s="203"/>
      <c r="J620" s="199"/>
      <c r="K620" s="199"/>
      <c r="L620" s="204"/>
      <c r="M620" s="205"/>
      <c r="N620" s="206"/>
      <c r="O620" s="206"/>
      <c r="P620" s="206"/>
      <c r="Q620" s="206"/>
      <c r="R620" s="206"/>
      <c r="S620" s="206"/>
      <c r="T620" s="207"/>
      <c r="AT620" s="208" t="s">
        <v>159</v>
      </c>
      <c r="AU620" s="208" t="s">
        <v>82</v>
      </c>
      <c r="AV620" s="13" t="s">
        <v>80</v>
      </c>
      <c r="AW620" s="13" t="s">
        <v>34</v>
      </c>
      <c r="AX620" s="13" t="s">
        <v>73</v>
      </c>
      <c r="AY620" s="208" t="s">
        <v>148</v>
      </c>
    </row>
    <row r="621" spans="1:65" s="14" customFormat="1" ht="11.25">
      <c r="B621" s="209"/>
      <c r="C621" s="210"/>
      <c r="D621" s="200" t="s">
        <v>159</v>
      </c>
      <c r="E621" s="211" t="s">
        <v>19</v>
      </c>
      <c r="F621" s="212" t="s">
        <v>860</v>
      </c>
      <c r="G621" s="210"/>
      <c r="H621" s="213">
        <v>5.5</v>
      </c>
      <c r="I621" s="214"/>
      <c r="J621" s="210"/>
      <c r="K621" s="210"/>
      <c r="L621" s="215"/>
      <c r="M621" s="216"/>
      <c r="N621" s="217"/>
      <c r="O621" s="217"/>
      <c r="P621" s="217"/>
      <c r="Q621" s="217"/>
      <c r="R621" s="217"/>
      <c r="S621" s="217"/>
      <c r="T621" s="218"/>
      <c r="AT621" s="219" t="s">
        <v>159</v>
      </c>
      <c r="AU621" s="219" t="s">
        <v>82</v>
      </c>
      <c r="AV621" s="14" t="s">
        <v>82</v>
      </c>
      <c r="AW621" s="14" t="s">
        <v>34</v>
      </c>
      <c r="AX621" s="14" t="s">
        <v>73</v>
      </c>
      <c r="AY621" s="219" t="s">
        <v>148</v>
      </c>
    </row>
    <row r="622" spans="1:65" s="14" customFormat="1" ht="11.25">
      <c r="B622" s="209"/>
      <c r="C622" s="210"/>
      <c r="D622" s="200" t="s">
        <v>159</v>
      </c>
      <c r="E622" s="211" t="s">
        <v>19</v>
      </c>
      <c r="F622" s="212" t="s">
        <v>861</v>
      </c>
      <c r="G622" s="210"/>
      <c r="H622" s="213">
        <v>5.5</v>
      </c>
      <c r="I622" s="214"/>
      <c r="J622" s="210"/>
      <c r="K622" s="210"/>
      <c r="L622" s="215"/>
      <c r="M622" s="216"/>
      <c r="N622" s="217"/>
      <c r="O622" s="217"/>
      <c r="P622" s="217"/>
      <c r="Q622" s="217"/>
      <c r="R622" s="217"/>
      <c r="S622" s="217"/>
      <c r="T622" s="218"/>
      <c r="AT622" s="219" t="s">
        <v>159</v>
      </c>
      <c r="AU622" s="219" t="s">
        <v>82</v>
      </c>
      <c r="AV622" s="14" t="s">
        <v>82</v>
      </c>
      <c r="AW622" s="14" t="s">
        <v>34</v>
      </c>
      <c r="AX622" s="14" t="s">
        <v>73</v>
      </c>
      <c r="AY622" s="219" t="s">
        <v>148</v>
      </c>
    </row>
    <row r="623" spans="1:65" s="14" customFormat="1" ht="11.25">
      <c r="B623" s="209"/>
      <c r="C623" s="210"/>
      <c r="D623" s="200" t="s">
        <v>159</v>
      </c>
      <c r="E623" s="211" t="s">
        <v>19</v>
      </c>
      <c r="F623" s="212" t="s">
        <v>862</v>
      </c>
      <c r="G623" s="210"/>
      <c r="H623" s="213">
        <v>10</v>
      </c>
      <c r="I623" s="214"/>
      <c r="J623" s="210"/>
      <c r="K623" s="210"/>
      <c r="L623" s="215"/>
      <c r="M623" s="216"/>
      <c r="N623" s="217"/>
      <c r="O623" s="217"/>
      <c r="P623" s="217"/>
      <c r="Q623" s="217"/>
      <c r="R623" s="217"/>
      <c r="S623" s="217"/>
      <c r="T623" s="218"/>
      <c r="AT623" s="219" t="s">
        <v>159</v>
      </c>
      <c r="AU623" s="219" t="s">
        <v>82</v>
      </c>
      <c r="AV623" s="14" t="s">
        <v>82</v>
      </c>
      <c r="AW623" s="14" t="s">
        <v>34</v>
      </c>
      <c r="AX623" s="14" t="s">
        <v>73</v>
      </c>
      <c r="AY623" s="219" t="s">
        <v>148</v>
      </c>
    </row>
    <row r="624" spans="1:65" s="14" customFormat="1" ht="11.25">
      <c r="B624" s="209"/>
      <c r="C624" s="210"/>
      <c r="D624" s="200" t="s">
        <v>159</v>
      </c>
      <c r="E624" s="211" t="s">
        <v>19</v>
      </c>
      <c r="F624" s="212" t="s">
        <v>863</v>
      </c>
      <c r="G624" s="210"/>
      <c r="H624" s="213">
        <v>15</v>
      </c>
      <c r="I624" s="214"/>
      <c r="J624" s="210"/>
      <c r="K624" s="210"/>
      <c r="L624" s="215"/>
      <c r="M624" s="216"/>
      <c r="N624" s="217"/>
      <c r="O624" s="217"/>
      <c r="P624" s="217"/>
      <c r="Q624" s="217"/>
      <c r="R624" s="217"/>
      <c r="S624" s="217"/>
      <c r="T624" s="218"/>
      <c r="AT624" s="219" t="s">
        <v>159</v>
      </c>
      <c r="AU624" s="219" t="s">
        <v>82</v>
      </c>
      <c r="AV624" s="14" t="s">
        <v>82</v>
      </c>
      <c r="AW624" s="14" t="s">
        <v>34</v>
      </c>
      <c r="AX624" s="14" t="s">
        <v>73</v>
      </c>
      <c r="AY624" s="219" t="s">
        <v>148</v>
      </c>
    </row>
    <row r="625" spans="1:65" s="15" customFormat="1" ht="11.25">
      <c r="B625" s="220"/>
      <c r="C625" s="221"/>
      <c r="D625" s="200" t="s">
        <v>159</v>
      </c>
      <c r="E625" s="222" t="s">
        <v>19</v>
      </c>
      <c r="F625" s="223" t="s">
        <v>162</v>
      </c>
      <c r="G625" s="221"/>
      <c r="H625" s="224">
        <v>36</v>
      </c>
      <c r="I625" s="225"/>
      <c r="J625" s="221"/>
      <c r="K625" s="221"/>
      <c r="L625" s="226"/>
      <c r="M625" s="227"/>
      <c r="N625" s="228"/>
      <c r="O625" s="228"/>
      <c r="P625" s="228"/>
      <c r="Q625" s="228"/>
      <c r="R625" s="228"/>
      <c r="S625" s="228"/>
      <c r="T625" s="229"/>
      <c r="AT625" s="230" t="s">
        <v>159</v>
      </c>
      <c r="AU625" s="230" t="s">
        <v>82</v>
      </c>
      <c r="AV625" s="15" t="s">
        <v>155</v>
      </c>
      <c r="AW625" s="15" t="s">
        <v>34</v>
      </c>
      <c r="AX625" s="15" t="s">
        <v>80</v>
      </c>
      <c r="AY625" s="230" t="s">
        <v>148</v>
      </c>
    </row>
    <row r="626" spans="1:65" s="12" customFormat="1" ht="22.9" customHeight="1">
      <c r="B626" s="164"/>
      <c r="C626" s="165"/>
      <c r="D626" s="166" t="s">
        <v>72</v>
      </c>
      <c r="E626" s="178" t="s">
        <v>864</v>
      </c>
      <c r="F626" s="178" t="s">
        <v>865</v>
      </c>
      <c r="G626" s="165"/>
      <c r="H626" s="165"/>
      <c r="I626" s="168"/>
      <c r="J626" s="179">
        <f>BK626</f>
        <v>0</v>
      </c>
      <c r="K626" s="165"/>
      <c r="L626" s="170"/>
      <c r="M626" s="171"/>
      <c r="N626" s="172"/>
      <c r="O626" s="172"/>
      <c r="P626" s="173">
        <f>SUM(P627:P652)</f>
        <v>0</v>
      </c>
      <c r="Q626" s="172"/>
      <c r="R626" s="173">
        <f>SUM(R627:R652)</f>
        <v>0</v>
      </c>
      <c r="S626" s="172"/>
      <c r="T626" s="174">
        <f>SUM(T627:T652)</f>
        <v>0</v>
      </c>
      <c r="AR626" s="175" t="s">
        <v>80</v>
      </c>
      <c r="AT626" s="176" t="s">
        <v>72</v>
      </c>
      <c r="AU626" s="176" t="s">
        <v>80</v>
      </c>
      <c r="AY626" s="175" t="s">
        <v>148</v>
      </c>
      <c r="BK626" s="177">
        <f>SUM(BK627:BK652)</f>
        <v>0</v>
      </c>
    </row>
    <row r="627" spans="1:65" s="2" customFormat="1" ht="21.75" customHeight="1">
      <c r="A627" s="36"/>
      <c r="B627" s="37"/>
      <c r="C627" s="180" t="s">
        <v>866</v>
      </c>
      <c r="D627" s="180" t="s">
        <v>150</v>
      </c>
      <c r="E627" s="181" t="s">
        <v>867</v>
      </c>
      <c r="F627" s="182" t="s">
        <v>868</v>
      </c>
      <c r="G627" s="183" t="s">
        <v>222</v>
      </c>
      <c r="H627" s="184">
        <v>104.714</v>
      </c>
      <c r="I627" s="185"/>
      <c r="J627" s="186">
        <f>ROUND(I627*H627,2)</f>
        <v>0</v>
      </c>
      <c r="K627" s="182" t="s">
        <v>154</v>
      </c>
      <c r="L627" s="41"/>
      <c r="M627" s="187" t="s">
        <v>19</v>
      </c>
      <c r="N627" s="188" t="s">
        <v>44</v>
      </c>
      <c r="O627" s="66"/>
      <c r="P627" s="189">
        <f>O627*H627</f>
        <v>0</v>
      </c>
      <c r="Q627" s="189">
        <v>0</v>
      </c>
      <c r="R627" s="189">
        <f>Q627*H627</f>
        <v>0</v>
      </c>
      <c r="S627" s="189">
        <v>0</v>
      </c>
      <c r="T627" s="190">
        <f>S627*H627</f>
        <v>0</v>
      </c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R627" s="191" t="s">
        <v>155</v>
      </c>
      <c r="AT627" s="191" t="s">
        <v>150</v>
      </c>
      <c r="AU627" s="191" t="s">
        <v>82</v>
      </c>
      <c r="AY627" s="19" t="s">
        <v>148</v>
      </c>
      <c r="BE627" s="192">
        <f>IF(N627="základní",J627,0)</f>
        <v>0</v>
      </c>
      <c r="BF627" s="192">
        <f>IF(N627="snížená",J627,0)</f>
        <v>0</v>
      </c>
      <c r="BG627" s="192">
        <f>IF(N627="zákl. přenesená",J627,0)</f>
        <v>0</v>
      </c>
      <c r="BH627" s="192">
        <f>IF(N627="sníž. přenesená",J627,0)</f>
        <v>0</v>
      </c>
      <c r="BI627" s="192">
        <f>IF(N627="nulová",J627,0)</f>
        <v>0</v>
      </c>
      <c r="BJ627" s="19" t="s">
        <v>80</v>
      </c>
      <c r="BK627" s="192">
        <f>ROUND(I627*H627,2)</f>
        <v>0</v>
      </c>
      <c r="BL627" s="19" t="s">
        <v>155</v>
      </c>
      <c r="BM627" s="191" t="s">
        <v>869</v>
      </c>
    </row>
    <row r="628" spans="1:65" s="2" customFormat="1" ht="11.25">
      <c r="A628" s="36"/>
      <c r="B628" s="37"/>
      <c r="C628" s="38"/>
      <c r="D628" s="193" t="s">
        <v>157</v>
      </c>
      <c r="E628" s="38"/>
      <c r="F628" s="194" t="s">
        <v>870</v>
      </c>
      <c r="G628" s="38"/>
      <c r="H628" s="38"/>
      <c r="I628" s="195"/>
      <c r="J628" s="38"/>
      <c r="K628" s="38"/>
      <c r="L628" s="41"/>
      <c r="M628" s="196"/>
      <c r="N628" s="197"/>
      <c r="O628" s="66"/>
      <c r="P628" s="66"/>
      <c r="Q628" s="66"/>
      <c r="R628" s="66"/>
      <c r="S628" s="66"/>
      <c r="T628" s="67"/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T628" s="19" t="s">
        <v>157</v>
      </c>
      <c r="AU628" s="19" t="s">
        <v>82</v>
      </c>
    </row>
    <row r="629" spans="1:65" s="2" customFormat="1" ht="24.2" customHeight="1">
      <c r="A629" s="36"/>
      <c r="B629" s="37"/>
      <c r="C629" s="180" t="s">
        <v>871</v>
      </c>
      <c r="D629" s="180" t="s">
        <v>150</v>
      </c>
      <c r="E629" s="181" t="s">
        <v>872</v>
      </c>
      <c r="F629" s="182" t="s">
        <v>873</v>
      </c>
      <c r="G629" s="183" t="s">
        <v>222</v>
      </c>
      <c r="H629" s="184">
        <v>2853.4769999999999</v>
      </c>
      <c r="I629" s="185"/>
      <c r="J629" s="186">
        <f>ROUND(I629*H629,2)</f>
        <v>0</v>
      </c>
      <c r="K629" s="182" t="s">
        <v>154</v>
      </c>
      <c r="L629" s="41"/>
      <c r="M629" s="187" t="s">
        <v>19</v>
      </c>
      <c r="N629" s="188" t="s">
        <v>44</v>
      </c>
      <c r="O629" s="66"/>
      <c r="P629" s="189">
        <f>O629*H629</f>
        <v>0</v>
      </c>
      <c r="Q629" s="189">
        <v>0</v>
      </c>
      <c r="R629" s="189">
        <f>Q629*H629</f>
        <v>0</v>
      </c>
      <c r="S629" s="189">
        <v>0</v>
      </c>
      <c r="T629" s="190">
        <f>S629*H629</f>
        <v>0</v>
      </c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R629" s="191" t="s">
        <v>155</v>
      </c>
      <c r="AT629" s="191" t="s">
        <v>150</v>
      </c>
      <c r="AU629" s="191" t="s">
        <v>82</v>
      </c>
      <c r="AY629" s="19" t="s">
        <v>148</v>
      </c>
      <c r="BE629" s="192">
        <f>IF(N629="základní",J629,0)</f>
        <v>0</v>
      </c>
      <c r="BF629" s="192">
        <f>IF(N629="snížená",J629,0)</f>
        <v>0</v>
      </c>
      <c r="BG629" s="192">
        <f>IF(N629="zákl. přenesená",J629,0)</f>
        <v>0</v>
      </c>
      <c r="BH629" s="192">
        <f>IF(N629="sníž. přenesená",J629,0)</f>
        <v>0</v>
      </c>
      <c r="BI629" s="192">
        <f>IF(N629="nulová",J629,0)</f>
        <v>0</v>
      </c>
      <c r="BJ629" s="19" t="s">
        <v>80</v>
      </c>
      <c r="BK629" s="192">
        <f>ROUND(I629*H629,2)</f>
        <v>0</v>
      </c>
      <c r="BL629" s="19" t="s">
        <v>155</v>
      </c>
      <c r="BM629" s="191" t="s">
        <v>874</v>
      </c>
    </row>
    <row r="630" spans="1:65" s="2" customFormat="1" ht="11.25">
      <c r="A630" s="36"/>
      <c r="B630" s="37"/>
      <c r="C630" s="38"/>
      <c r="D630" s="193" t="s">
        <v>157</v>
      </c>
      <c r="E630" s="38"/>
      <c r="F630" s="194" t="s">
        <v>875</v>
      </c>
      <c r="G630" s="38"/>
      <c r="H630" s="38"/>
      <c r="I630" s="195"/>
      <c r="J630" s="38"/>
      <c r="K630" s="38"/>
      <c r="L630" s="41"/>
      <c r="M630" s="196"/>
      <c r="N630" s="197"/>
      <c r="O630" s="66"/>
      <c r="P630" s="66"/>
      <c r="Q630" s="66"/>
      <c r="R630" s="66"/>
      <c r="S630" s="66"/>
      <c r="T630" s="67"/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T630" s="19" t="s">
        <v>157</v>
      </c>
      <c r="AU630" s="19" t="s">
        <v>82</v>
      </c>
    </row>
    <row r="631" spans="1:65" s="14" customFormat="1" ht="11.25">
      <c r="B631" s="209"/>
      <c r="C631" s="210"/>
      <c r="D631" s="200" t="s">
        <v>159</v>
      </c>
      <c r="E631" s="211" t="s">
        <v>19</v>
      </c>
      <c r="F631" s="212" t="s">
        <v>876</v>
      </c>
      <c r="G631" s="210"/>
      <c r="H631" s="213">
        <v>2853.4769999999999</v>
      </c>
      <c r="I631" s="214"/>
      <c r="J631" s="210"/>
      <c r="K631" s="210"/>
      <c r="L631" s="215"/>
      <c r="M631" s="216"/>
      <c r="N631" s="217"/>
      <c r="O631" s="217"/>
      <c r="P631" s="217"/>
      <c r="Q631" s="217"/>
      <c r="R631" s="217"/>
      <c r="S631" s="217"/>
      <c r="T631" s="218"/>
      <c r="AT631" s="219" t="s">
        <v>159</v>
      </c>
      <c r="AU631" s="219" t="s">
        <v>82</v>
      </c>
      <c r="AV631" s="14" t="s">
        <v>82</v>
      </c>
      <c r="AW631" s="14" t="s">
        <v>34</v>
      </c>
      <c r="AX631" s="14" t="s">
        <v>73</v>
      </c>
      <c r="AY631" s="219" t="s">
        <v>148</v>
      </c>
    </row>
    <row r="632" spans="1:65" s="15" customFormat="1" ht="11.25">
      <c r="B632" s="220"/>
      <c r="C632" s="221"/>
      <c r="D632" s="200" t="s">
        <v>159</v>
      </c>
      <c r="E632" s="222" t="s">
        <v>19</v>
      </c>
      <c r="F632" s="223" t="s">
        <v>162</v>
      </c>
      <c r="G632" s="221"/>
      <c r="H632" s="224">
        <v>2853.4769999999999</v>
      </c>
      <c r="I632" s="225"/>
      <c r="J632" s="221"/>
      <c r="K632" s="221"/>
      <c r="L632" s="226"/>
      <c r="M632" s="227"/>
      <c r="N632" s="228"/>
      <c r="O632" s="228"/>
      <c r="P632" s="228"/>
      <c r="Q632" s="228"/>
      <c r="R632" s="228"/>
      <c r="S632" s="228"/>
      <c r="T632" s="229"/>
      <c r="AT632" s="230" t="s">
        <v>159</v>
      </c>
      <c r="AU632" s="230" t="s">
        <v>82</v>
      </c>
      <c r="AV632" s="15" t="s">
        <v>155</v>
      </c>
      <c r="AW632" s="15" t="s">
        <v>34</v>
      </c>
      <c r="AX632" s="15" t="s">
        <v>80</v>
      </c>
      <c r="AY632" s="230" t="s">
        <v>148</v>
      </c>
    </row>
    <row r="633" spans="1:65" s="2" customFormat="1" ht="24.2" customHeight="1">
      <c r="A633" s="36"/>
      <c r="B633" s="37"/>
      <c r="C633" s="180" t="s">
        <v>877</v>
      </c>
      <c r="D633" s="180" t="s">
        <v>150</v>
      </c>
      <c r="E633" s="181" t="s">
        <v>878</v>
      </c>
      <c r="F633" s="182" t="s">
        <v>879</v>
      </c>
      <c r="G633" s="183" t="s">
        <v>222</v>
      </c>
      <c r="H633" s="184">
        <v>28.876000000000001</v>
      </c>
      <c r="I633" s="185"/>
      <c r="J633" s="186">
        <f>ROUND(I633*H633,2)</f>
        <v>0</v>
      </c>
      <c r="K633" s="182" t="s">
        <v>154</v>
      </c>
      <c r="L633" s="41"/>
      <c r="M633" s="187" t="s">
        <v>19</v>
      </c>
      <c r="N633" s="188" t="s">
        <v>44</v>
      </c>
      <c r="O633" s="66"/>
      <c r="P633" s="189">
        <f>O633*H633</f>
        <v>0</v>
      </c>
      <c r="Q633" s="189">
        <v>0</v>
      </c>
      <c r="R633" s="189">
        <f>Q633*H633</f>
        <v>0</v>
      </c>
      <c r="S633" s="189">
        <v>0</v>
      </c>
      <c r="T633" s="190">
        <f>S633*H633</f>
        <v>0</v>
      </c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R633" s="191" t="s">
        <v>155</v>
      </c>
      <c r="AT633" s="191" t="s">
        <v>150</v>
      </c>
      <c r="AU633" s="191" t="s">
        <v>82</v>
      </c>
      <c r="AY633" s="19" t="s">
        <v>148</v>
      </c>
      <c r="BE633" s="192">
        <f>IF(N633="základní",J633,0)</f>
        <v>0</v>
      </c>
      <c r="BF633" s="192">
        <f>IF(N633="snížená",J633,0)</f>
        <v>0</v>
      </c>
      <c r="BG633" s="192">
        <f>IF(N633="zákl. přenesená",J633,0)</f>
        <v>0</v>
      </c>
      <c r="BH633" s="192">
        <f>IF(N633="sníž. přenesená",J633,0)</f>
        <v>0</v>
      </c>
      <c r="BI633" s="192">
        <f>IF(N633="nulová",J633,0)</f>
        <v>0</v>
      </c>
      <c r="BJ633" s="19" t="s">
        <v>80</v>
      </c>
      <c r="BK633" s="192">
        <f>ROUND(I633*H633,2)</f>
        <v>0</v>
      </c>
      <c r="BL633" s="19" t="s">
        <v>155</v>
      </c>
      <c r="BM633" s="191" t="s">
        <v>880</v>
      </c>
    </row>
    <row r="634" spans="1:65" s="2" customFormat="1" ht="11.25">
      <c r="A634" s="36"/>
      <c r="B634" s="37"/>
      <c r="C634" s="38"/>
      <c r="D634" s="193" t="s">
        <v>157</v>
      </c>
      <c r="E634" s="38"/>
      <c r="F634" s="194" t="s">
        <v>881</v>
      </c>
      <c r="G634" s="38"/>
      <c r="H634" s="38"/>
      <c r="I634" s="195"/>
      <c r="J634" s="38"/>
      <c r="K634" s="38"/>
      <c r="L634" s="41"/>
      <c r="M634" s="196"/>
      <c r="N634" s="197"/>
      <c r="O634" s="66"/>
      <c r="P634" s="66"/>
      <c r="Q634" s="66"/>
      <c r="R634" s="66"/>
      <c r="S634" s="66"/>
      <c r="T634" s="67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T634" s="19" t="s">
        <v>157</v>
      </c>
      <c r="AU634" s="19" t="s">
        <v>82</v>
      </c>
    </row>
    <row r="635" spans="1:65" s="14" customFormat="1" ht="11.25">
      <c r="B635" s="209"/>
      <c r="C635" s="210"/>
      <c r="D635" s="200" t="s">
        <v>159</v>
      </c>
      <c r="E635" s="211" t="s">
        <v>19</v>
      </c>
      <c r="F635" s="212" t="s">
        <v>882</v>
      </c>
      <c r="G635" s="210"/>
      <c r="H635" s="213">
        <v>8.7840000000000007</v>
      </c>
      <c r="I635" s="214"/>
      <c r="J635" s="210"/>
      <c r="K635" s="210"/>
      <c r="L635" s="215"/>
      <c r="M635" s="216"/>
      <c r="N635" s="217"/>
      <c r="O635" s="217"/>
      <c r="P635" s="217"/>
      <c r="Q635" s="217"/>
      <c r="R635" s="217"/>
      <c r="S635" s="217"/>
      <c r="T635" s="218"/>
      <c r="AT635" s="219" t="s">
        <v>159</v>
      </c>
      <c r="AU635" s="219" t="s">
        <v>82</v>
      </c>
      <c r="AV635" s="14" t="s">
        <v>82</v>
      </c>
      <c r="AW635" s="14" t="s">
        <v>34</v>
      </c>
      <c r="AX635" s="14" t="s">
        <v>73</v>
      </c>
      <c r="AY635" s="219" t="s">
        <v>148</v>
      </c>
    </row>
    <row r="636" spans="1:65" s="14" customFormat="1" ht="11.25">
      <c r="B636" s="209"/>
      <c r="C636" s="210"/>
      <c r="D636" s="200" t="s">
        <v>159</v>
      </c>
      <c r="E636" s="211" t="s">
        <v>19</v>
      </c>
      <c r="F636" s="212" t="s">
        <v>883</v>
      </c>
      <c r="G636" s="210"/>
      <c r="H636" s="213">
        <v>9.1999999999999998E-2</v>
      </c>
      <c r="I636" s="214"/>
      <c r="J636" s="210"/>
      <c r="K636" s="210"/>
      <c r="L636" s="215"/>
      <c r="M636" s="216"/>
      <c r="N636" s="217"/>
      <c r="O636" s="217"/>
      <c r="P636" s="217"/>
      <c r="Q636" s="217"/>
      <c r="R636" s="217"/>
      <c r="S636" s="217"/>
      <c r="T636" s="218"/>
      <c r="AT636" s="219" t="s">
        <v>159</v>
      </c>
      <c r="AU636" s="219" t="s">
        <v>82</v>
      </c>
      <c r="AV636" s="14" t="s">
        <v>82</v>
      </c>
      <c r="AW636" s="14" t="s">
        <v>34</v>
      </c>
      <c r="AX636" s="14" t="s">
        <v>73</v>
      </c>
      <c r="AY636" s="219" t="s">
        <v>148</v>
      </c>
    </row>
    <row r="637" spans="1:65" s="14" customFormat="1" ht="11.25">
      <c r="B637" s="209"/>
      <c r="C637" s="210"/>
      <c r="D637" s="200" t="s">
        <v>159</v>
      </c>
      <c r="E637" s="211" t="s">
        <v>19</v>
      </c>
      <c r="F637" s="212" t="s">
        <v>884</v>
      </c>
      <c r="G637" s="210"/>
      <c r="H637" s="213">
        <v>20</v>
      </c>
      <c r="I637" s="214"/>
      <c r="J637" s="210"/>
      <c r="K637" s="210"/>
      <c r="L637" s="215"/>
      <c r="M637" s="216"/>
      <c r="N637" s="217"/>
      <c r="O637" s="217"/>
      <c r="P637" s="217"/>
      <c r="Q637" s="217"/>
      <c r="R637" s="217"/>
      <c r="S637" s="217"/>
      <c r="T637" s="218"/>
      <c r="AT637" s="219" t="s">
        <v>159</v>
      </c>
      <c r="AU637" s="219" t="s">
        <v>82</v>
      </c>
      <c r="AV637" s="14" t="s">
        <v>82</v>
      </c>
      <c r="AW637" s="14" t="s">
        <v>34</v>
      </c>
      <c r="AX637" s="14" t="s">
        <v>73</v>
      </c>
      <c r="AY637" s="219" t="s">
        <v>148</v>
      </c>
    </row>
    <row r="638" spans="1:65" s="15" customFormat="1" ht="11.25">
      <c r="B638" s="220"/>
      <c r="C638" s="221"/>
      <c r="D638" s="200" t="s">
        <v>159</v>
      </c>
      <c r="E638" s="222" t="s">
        <v>19</v>
      </c>
      <c r="F638" s="223" t="s">
        <v>162</v>
      </c>
      <c r="G638" s="221"/>
      <c r="H638" s="224">
        <v>28.876000000000001</v>
      </c>
      <c r="I638" s="225"/>
      <c r="J638" s="221"/>
      <c r="K638" s="221"/>
      <c r="L638" s="226"/>
      <c r="M638" s="227"/>
      <c r="N638" s="228"/>
      <c r="O638" s="228"/>
      <c r="P638" s="228"/>
      <c r="Q638" s="228"/>
      <c r="R638" s="228"/>
      <c r="S638" s="228"/>
      <c r="T638" s="229"/>
      <c r="AT638" s="230" t="s">
        <v>159</v>
      </c>
      <c r="AU638" s="230" t="s">
        <v>82</v>
      </c>
      <c r="AV638" s="15" t="s">
        <v>155</v>
      </c>
      <c r="AW638" s="15" t="s">
        <v>34</v>
      </c>
      <c r="AX638" s="15" t="s">
        <v>80</v>
      </c>
      <c r="AY638" s="230" t="s">
        <v>148</v>
      </c>
    </row>
    <row r="639" spans="1:65" s="2" customFormat="1" ht="24.2" customHeight="1">
      <c r="A639" s="36"/>
      <c r="B639" s="37"/>
      <c r="C639" s="180" t="s">
        <v>885</v>
      </c>
      <c r="D639" s="180" t="s">
        <v>150</v>
      </c>
      <c r="E639" s="181" t="s">
        <v>886</v>
      </c>
      <c r="F639" s="182" t="s">
        <v>887</v>
      </c>
      <c r="G639" s="183" t="s">
        <v>222</v>
      </c>
      <c r="H639" s="184">
        <v>4.8</v>
      </c>
      <c r="I639" s="185"/>
      <c r="J639" s="186">
        <f>ROUND(I639*H639,2)</f>
        <v>0</v>
      </c>
      <c r="K639" s="182" t="s">
        <v>154</v>
      </c>
      <c r="L639" s="41"/>
      <c r="M639" s="187" t="s">
        <v>19</v>
      </c>
      <c r="N639" s="188" t="s">
        <v>44</v>
      </c>
      <c r="O639" s="66"/>
      <c r="P639" s="189">
        <f>O639*H639</f>
        <v>0</v>
      </c>
      <c r="Q639" s="189">
        <v>0</v>
      </c>
      <c r="R639" s="189">
        <f>Q639*H639</f>
        <v>0</v>
      </c>
      <c r="S639" s="189">
        <v>0</v>
      </c>
      <c r="T639" s="190">
        <f>S639*H639</f>
        <v>0</v>
      </c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R639" s="191" t="s">
        <v>155</v>
      </c>
      <c r="AT639" s="191" t="s">
        <v>150</v>
      </c>
      <c r="AU639" s="191" t="s">
        <v>82</v>
      </c>
      <c r="AY639" s="19" t="s">
        <v>148</v>
      </c>
      <c r="BE639" s="192">
        <f>IF(N639="základní",J639,0)</f>
        <v>0</v>
      </c>
      <c r="BF639" s="192">
        <f>IF(N639="snížená",J639,0)</f>
        <v>0</v>
      </c>
      <c r="BG639" s="192">
        <f>IF(N639="zákl. přenesená",J639,0)</f>
        <v>0</v>
      </c>
      <c r="BH639" s="192">
        <f>IF(N639="sníž. přenesená",J639,0)</f>
        <v>0</v>
      </c>
      <c r="BI639" s="192">
        <f>IF(N639="nulová",J639,0)</f>
        <v>0</v>
      </c>
      <c r="BJ639" s="19" t="s">
        <v>80</v>
      </c>
      <c r="BK639" s="192">
        <f>ROUND(I639*H639,2)</f>
        <v>0</v>
      </c>
      <c r="BL639" s="19" t="s">
        <v>155</v>
      </c>
      <c r="BM639" s="191" t="s">
        <v>888</v>
      </c>
    </row>
    <row r="640" spans="1:65" s="2" customFormat="1" ht="11.25">
      <c r="A640" s="36"/>
      <c r="B640" s="37"/>
      <c r="C640" s="38"/>
      <c r="D640" s="193" t="s">
        <v>157</v>
      </c>
      <c r="E640" s="38"/>
      <c r="F640" s="194" t="s">
        <v>889</v>
      </c>
      <c r="G640" s="38"/>
      <c r="H640" s="38"/>
      <c r="I640" s="195"/>
      <c r="J640" s="38"/>
      <c r="K640" s="38"/>
      <c r="L640" s="41"/>
      <c r="M640" s="196"/>
      <c r="N640" s="197"/>
      <c r="O640" s="66"/>
      <c r="P640" s="66"/>
      <c r="Q640" s="66"/>
      <c r="R640" s="66"/>
      <c r="S640" s="66"/>
      <c r="T640" s="67"/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T640" s="19" t="s">
        <v>157</v>
      </c>
      <c r="AU640" s="19" t="s">
        <v>82</v>
      </c>
    </row>
    <row r="641" spans="1:65" s="14" customFormat="1" ht="11.25">
      <c r="B641" s="209"/>
      <c r="C641" s="210"/>
      <c r="D641" s="200" t="s">
        <v>159</v>
      </c>
      <c r="E641" s="211" t="s">
        <v>19</v>
      </c>
      <c r="F641" s="212" t="s">
        <v>890</v>
      </c>
      <c r="G641" s="210"/>
      <c r="H641" s="213">
        <v>4.8</v>
      </c>
      <c r="I641" s="214"/>
      <c r="J641" s="210"/>
      <c r="K641" s="210"/>
      <c r="L641" s="215"/>
      <c r="M641" s="216"/>
      <c r="N641" s="217"/>
      <c r="O641" s="217"/>
      <c r="P641" s="217"/>
      <c r="Q641" s="217"/>
      <c r="R641" s="217"/>
      <c r="S641" s="217"/>
      <c r="T641" s="218"/>
      <c r="AT641" s="219" t="s">
        <v>159</v>
      </c>
      <c r="AU641" s="219" t="s">
        <v>82</v>
      </c>
      <c r="AV641" s="14" t="s">
        <v>82</v>
      </c>
      <c r="AW641" s="14" t="s">
        <v>34</v>
      </c>
      <c r="AX641" s="14" t="s">
        <v>80</v>
      </c>
      <c r="AY641" s="219" t="s">
        <v>148</v>
      </c>
    </row>
    <row r="642" spans="1:65" s="2" customFormat="1" ht="24.2" customHeight="1">
      <c r="A642" s="36"/>
      <c r="B642" s="37"/>
      <c r="C642" s="180" t="s">
        <v>891</v>
      </c>
      <c r="D642" s="180" t="s">
        <v>150</v>
      </c>
      <c r="E642" s="181" t="s">
        <v>892</v>
      </c>
      <c r="F642" s="182" t="s">
        <v>893</v>
      </c>
      <c r="G642" s="183" t="s">
        <v>222</v>
      </c>
      <c r="H642" s="184">
        <v>2.59</v>
      </c>
      <c r="I642" s="185"/>
      <c r="J642" s="186">
        <f>ROUND(I642*H642,2)</f>
        <v>0</v>
      </c>
      <c r="K642" s="182" t="s">
        <v>154</v>
      </c>
      <c r="L642" s="41"/>
      <c r="M642" s="187" t="s">
        <v>19</v>
      </c>
      <c r="N642" s="188" t="s">
        <v>44</v>
      </c>
      <c r="O642" s="66"/>
      <c r="P642" s="189">
        <f>O642*H642</f>
        <v>0</v>
      </c>
      <c r="Q642" s="189">
        <v>0</v>
      </c>
      <c r="R642" s="189">
        <f>Q642*H642</f>
        <v>0</v>
      </c>
      <c r="S642" s="189">
        <v>0</v>
      </c>
      <c r="T642" s="190">
        <f>S642*H642</f>
        <v>0</v>
      </c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R642" s="191" t="s">
        <v>155</v>
      </c>
      <c r="AT642" s="191" t="s">
        <v>150</v>
      </c>
      <c r="AU642" s="191" t="s">
        <v>82</v>
      </c>
      <c r="AY642" s="19" t="s">
        <v>148</v>
      </c>
      <c r="BE642" s="192">
        <f>IF(N642="základní",J642,0)</f>
        <v>0</v>
      </c>
      <c r="BF642" s="192">
        <f>IF(N642="snížená",J642,0)</f>
        <v>0</v>
      </c>
      <c r="BG642" s="192">
        <f>IF(N642="zákl. přenesená",J642,0)</f>
        <v>0</v>
      </c>
      <c r="BH642" s="192">
        <f>IF(N642="sníž. přenesená",J642,0)</f>
        <v>0</v>
      </c>
      <c r="BI642" s="192">
        <f>IF(N642="nulová",J642,0)</f>
        <v>0</v>
      </c>
      <c r="BJ642" s="19" t="s">
        <v>80</v>
      </c>
      <c r="BK642" s="192">
        <f>ROUND(I642*H642,2)</f>
        <v>0</v>
      </c>
      <c r="BL642" s="19" t="s">
        <v>155</v>
      </c>
      <c r="BM642" s="191" t="s">
        <v>894</v>
      </c>
    </row>
    <row r="643" spans="1:65" s="2" customFormat="1" ht="11.25">
      <c r="A643" s="36"/>
      <c r="B643" s="37"/>
      <c r="C643" s="38"/>
      <c r="D643" s="193" t="s">
        <v>157</v>
      </c>
      <c r="E643" s="38"/>
      <c r="F643" s="194" t="s">
        <v>895</v>
      </c>
      <c r="G643" s="38"/>
      <c r="H643" s="38"/>
      <c r="I643" s="195"/>
      <c r="J643" s="38"/>
      <c r="K643" s="38"/>
      <c r="L643" s="41"/>
      <c r="M643" s="196"/>
      <c r="N643" s="197"/>
      <c r="O643" s="66"/>
      <c r="P643" s="66"/>
      <c r="Q643" s="66"/>
      <c r="R643" s="66"/>
      <c r="S643" s="66"/>
      <c r="T643" s="67"/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T643" s="19" t="s">
        <v>157</v>
      </c>
      <c r="AU643" s="19" t="s">
        <v>82</v>
      </c>
    </row>
    <row r="644" spans="1:65" s="14" customFormat="1" ht="11.25">
      <c r="B644" s="209"/>
      <c r="C644" s="210"/>
      <c r="D644" s="200" t="s">
        <v>159</v>
      </c>
      <c r="E644" s="211" t="s">
        <v>19</v>
      </c>
      <c r="F644" s="212" t="s">
        <v>896</v>
      </c>
      <c r="G644" s="210"/>
      <c r="H644" s="213">
        <v>0.03</v>
      </c>
      <c r="I644" s="214"/>
      <c r="J644" s="210"/>
      <c r="K644" s="210"/>
      <c r="L644" s="215"/>
      <c r="M644" s="216"/>
      <c r="N644" s="217"/>
      <c r="O644" s="217"/>
      <c r="P644" s="217"/>
      <c r="Q644" s="217"/>
      <c r="R644" s="217"/>
      <c r="S644" s="217"/>
      <c r="T644" s="218"/>
      <c r="AT644" s="219" t="s">
        <v>159</v>
      </c>
      <c r="AU644" s="219" t="s">
        <v>82</v>
      </c>
      <c r="AV644" s="14" t="s">
        <v>82</v>
      </c>
      <c r="AW644" s="14" t="s">
        <v>34</v>
      </c>
      <c r="AX644" s="14" t="s">
        <v>73</v>
      </c>
      <c r="AY644" s="219" t="s">
        <v>148</v>
      </c>
    </row>
    <row r="645" spans="1:65" s="14" customFormat="1" ht="11.25">
      <c r="B645" s="209"/>
      <c r="C645" s="210"/>
      <c r="D645" s="200" t="s">
        <v>159</v>
      </c>
      <c r="E645" s="211" t="s">
        <v>19</v>
      </c>
      <c r="F645" s="212" t="s">
        <v>897</v>
      </c>
      <c r="G645" s="210"/>
      <c r="H645" s="213">
        <v>2.56</v>
      </c>
      <c r="I645" s="214"/>
      <c r="J645" s="210"/>
      <c r="K645" s="210"/>
      <c r="L645" s="215"/>
      <c r="M645" s="216"/>
      <c r="N645" s="217"/>
      <c r="O645" s="217"/>
      <c r="P645" s="217"/>
      <c r="Q645" s="217"/>
      <c r="R645" s="217"/>
      <c r="S645" s="217"/>
      <c r="T645" s="218"/>
      <c r="AT645" s="219" t="s">
        <v>159</v>
      </c>
      <c r="AU645" s="219" t="s">
        <v>82</v>
      </c>
      <c r="AV645" s="14" t="s">
        <v>82</v>
      </c>
      <c r="AW645" s="14" t="s">
        <v>34</v>
      </c>
      <c r="AX645" s="14" t="s">
        <v>73</v>
      </c>
      <c r="AY645" s="219" t="s">
        <v>148</v>
      </c>
    </row>
    <row r="646" spans="1:65" s="15" customFormat="1" ht="11.25">
      <c r="B646" s="220"/>
      <c r="C646" s="221"/>
      <c r="D646" s="200" t="s">
        <v>159</v>
      </c>
      <c r="E646" s="222" t="s">
        <v>19</v>
      </c>
      <c r="F646" s="223" t="s">
        <v>162</v>
      </c>
      <c r="G646" s="221"/>
      <c r="H646" s="224">
        <v>2.59</v>
      </c>
      <c r="I646" s="225"/>
      <c r="J646" s="221"/>
      <c r="K646" s="221"/>
      <c r="L646" s="226"/>
      <c r="M646" s="227"/>
      <c r="N646" s="228"/>
      <c r="O646" s="228"/>
      <c r="P646" s="228"/>
      <c r="Q646" s="228"/>
      <c r="R646" s="228"/>
      <c r="S646" s="228"/>
      <c r="T646" s="229"/>
      <c r="AT646" s="230" t="s">
        <v>159</v>
      </c>
      <c r="AU646" s="230" t="s">
        <v>82</v>
      </c>
      <c r="AV646" s="15" t="s">
        <v>155</v>
      </c>
      <c r="AW646" s="15" t="s">
        <v>34</v>
      </c>
      <c r="AX646" s="15" t="s">
        <v>80</v>
      </c>
      <c r="AY646" s="230" t="s">
        <v>148</v>
      </c>
    </row>
    <row r="647" spans="1:65" s="2" customFormat="1" ht="24.2" customHeight="1">
      <c r="A647" s="36"/>
      <c r="B647" s="37"/>
      <c r="C647" s="180" t="s">
        <v>898</v>
      </c>
      <c r="D647" s="180" t="s">
        <v>150</v>
      </c>
      <c r="E647" s="181" t="s">
        <v>899</v>
      </c>
      <c r="F647" s="182" t="s">
        <v>900</v>
      </c>
      <c r="G647" s="183" t="s">
        <v>222</v>
      </c>
      <c r="H647" s="184">
        <v>0.78100000000000003</v>
      </c>
      <c r="I647" s="185"/>
      <c r="J647" s="186">
        <f>ROUND(I647*H647,2)</f>
        <v>0</v>
      </c>
      <c r="K647" s="182" t="s">
        <v>154</v>
      </c>
      <c r="L647" s="41"/>
      <c r="M647" s="187" t="s">
        <v>19</v>
      </c>
      <c r="N647" s="188" t="s">
        <v>44</v>
      </c>
      <c r="O647" s="66"/>
      <c r="P647" s="189">
        <f>O647*H647</f>
        <v>0</v>
      </c>
      <c r="Q647" s="189">
        <v>0</v>
      </c>
      <c r="R647" s="189">
        <f>Q647*H647</f>
        <v>0</v>
      </c>
      <c r="S647" s="189">
        <v>0</v>
      </c>
      <c r="T647" s="190">
        <f>S647*H647</f>
        <v>0</v>
      </c>
      <c r="U647" s="36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  <c r="AR647" s="191" t="s">
        <v>155</v>
      </c>
      <c r="AT647" s="191" t="s">
        <v>150</v>
      </c>
      <c r="AU647" s="191" t="s">
        <v>82</v>
      </c>
      <c r="AY647" s="19" t="s">
        <v>148</v>
      </c>
      <c r="BE647" s="192">
        <f>IF(N647="základní",J647,0)</f>
        <v>0</v>
      </c>
      <c r="BF647" s="192">
        <f>IF(N647="snížená",J647,0)</f>
        <v>0</v>
      </c>
      <c r="BG647" s="192">
        <f>IF(N647="zákl. přenesená",J647,0)</f>
        <v>0</v>
      </c>
      <c r="BH647" s="192">
        <f>IF(N647="sníž. přenesená",J647,0)</f>
        <v>0</v>
      </c>
      <c r="BI647" s="192">
        <f>IF(N647="nulová",J647,0)</f>
        <v>0</v>
      </c>
      <c r="BJ647" s="19" t="s">
        <v>80</v>
      </c>
      <c r="BK647" s="192">
        <f>ROUND(I647*H647,2)</f>
        <v>0</v>
      </c>
      <c r="BL647" s="19" t="s">
        <v>155</v>
      </c>
      <c r="BM647" s="191" t="s">
        <v>901</v>
      </c>
    </row>
    <row r="648" spans="1:65" s="2" customFormat="1" ht="11.25">
      <c r="A648" s="36"/>
      <c r="B648" s="37"/>
      <c r="C648" s="38"/>
      <c r="D648" s="193" t="s">
        <v>157</v>
      </c>
      <c r="E648" s="38"/>
      <c r="F648" s="194" t="s">
        <v>902</v>
      </c>
      <c r="G648" s="38"/>
      <c r="H648" s="38"/>
      <c r="I648" s="195"/>
      <c r="J648" s="38"/>
      <c r="K648" s="38"/>
      <c r="L648" s="41"/>
      <c r="M648" s="196"/>
      <c r="N648" s="197"/>
      <c r="O648" s="66"/>
      <c r="P648" s="66"/>
      <c r="Q648" s="66"/>
      <c r="R648" s="66"/>
      <c r="S648" s="66"/>
      <c r="T648" s="67"/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T648" s="19" t="s">
        <v>157</v>
      </c>
      <c r="AU648" s="19" t="s">
        <v>82</v>
      </c>
    </row>
    <row r="649" spans="1:65" s="14" customFormat="1" ht="11.25">
      <c r="B649" s="209"/>
      <c r="C649" s="210"/>
      <c r="D649" s="200" t="s">
        <v>159</v>
      </c>
      <c r="E649" s="211" t="s">
        <v>19</v>
      </c>
      <c r="F649" s="212" t="s">
        <v>903</v>
      </c>
      <c r="G649" s="210"/>
      <c r="H649" s="213">
        <v>0.78100000000000003</v>
      </c>
      <c r="I649" s="214"/>
      <c r="J649" s="210"/>
      <c r="K649" s="210"/>
      <c r="L649" s="215"/>
      <c r="M649" s="216"/>
      <c r="N649" s="217"/>
      <c r="O649" s="217"/>
      <c r="P649" s="217"/>
      <c r="Q649" s="217"/>
      <c r="R649" s="217"/>
      <c r="S649" s="217"/>
      <c r="T649" s="218"/>
      <c r="AT649" s="219" t="s">
        <v>159</v>
      </c>
      <c r="AU649" s="219" t="s">
        <v>82</v>
      </c>
      <c r="AV649" s="14" t="s">
        <v>82</v>
      </c>
      <c r="AW649" s="14" t="s">
        <v>34</v>
      </c>
      <c r="AX649" s="14" t="s">
        <v>80</v>
      </c>
      <c r="AY649" s="219" t="s">
        <v>148</v>
      </c>
    </row>
    <row r="650" spans="1:65" s="2" customFormat="1" ht="33" customHeight="1">
      <c r="A650" s="36"/>
      <c r="B650" s="37"/>
      <c r="C650" s="180" t="s">
        <v>904</v>
      </c>
      <c r="D650" s="180" t="s">
        <v>150</v>
      </c>
      <c r="E650" s="181" t="s">
        <v>905</v>
      </c>
      <c r="F650" s="182" t="s">
        <v>906</v>
      </c>
      <c r="G650" s="183" t="s">
        <v>222</v>
      </c>
      <c r="H650" s="184">
        <v>26.347999999999999</v>
      </c>
      <c r="I650" s="185"/>
      <c r="J650" s="186">
        <f>ROUND(I650*H650,2)</f>
        <v>0</v>
      </c>
      <c r="K650" s="182" t="s">
        <v>154</v>
      </c>
      <c r="L650" s="41"/>
      <c r="M650" s="187" t="s">
        <v>19</v>
      </c>
      <c r="N650" s="188" t="s">
        <v>44</v>
      </c>
      <c r="O650" s="66"/>
      <c r="P650" s="189">
        <f>O650*H650</f>
        <v>0</v>
      </c>
      <c r="Q650" s="189">
        <v>0</v>
      </c>
      <c r="R650" s="189">
        <f>Q650*H650</f>
        <v>0</v>
      </c>
      <c r="S650" s="189">
        <v>0</v>
      </c>
      <c r="T650" s="190">
        <f>S650*H650</f>
        <v>0</v>
      </c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R650" s="191" t="s">
        <v>155</v>
      </c>
      <c r="AT650" s="191" t="s">
        <v>150</v>
      </c>
      <c r="AU650" s="191" t="s">
        <v>82</v>
      </c>
      <c r="AY650" s="19" t="s">
        <v>148</v>
      </c>
      <c r="BE650" s="192">
        <f>IF(N650="základní",J650,0)</f>
        <v>0</v>
      </c>
      <c r="BF650" s="192">
        <f>IF(N650="snížená",J650,0)</f>
        <v>0</v>
      </c>
      <c r="BG650" s="192">
        <f>IF(N650="zákl. přenesená",J650,0)</f>
        <v>0</v>
      </c>
      <c r="BH650" s="192">
        <f>IF(N650="sníž. přenesená",J650,0)</f>
        <v>0</v>
      </c>
      <c r="BI650" s="192">
        <f>IF(N650="nulová",J650,0)</f>
        <v>0</v>
      </c>
      <c r="BJ650" s="19" t="s">
        <v>80</v>
      </c>
      <c r="BK650" s="192">
        <f>ROUND(I650*H650,2)</f>
        <v>0</v>
      </c>
      <c r="BL650" s="19" t="s">
        <v>155</v>
      </c>
      <c r="BM650" s="191" t="s">
        <v>907</v>
      </c>
    </row>
    <row r="651" spans="1:65" s="2" customFormat="1" ht="11.25">
      <c r="A651" s="36"/>
      <c r="B651" s="37"/>
      <c r="C651" s="38"/>
      <c r="D651" s="193" t="s">
        <v>157</v>
      </c>
      <c r="E651" s="38"/>
      <c r="F651" s="194" t="s">
        <v>908</v>
      </c>
      <c r="G651" s="38"/>
      <c r="H651" s="38"/>
      <c r="I651" s="195"/>
      <c r="J651" s="38"/>
      <c r="K651" s="38"/>
      <c r="L651" s="41"/>
      <c r="M651" s="196"/>
      <c r="N651" s="197"/>
      <c r="O651" s="66"/>
      <c r="P651" s="66"/>
      <c r="Q651" s="66"/>
      <c r="R651" s="66"/>
      <c r="S651" s="66"/>
      <c r="T651" s="67"/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T651" s="19" t="s">
        <v>157</v>
      </c>
      <c r="AU651" s="19" t="s">
        <v>82</v>
      </c>
    </row>
    <row r="652" spans="1:65" s="14" customFormat="1" ht="11.25">
      <c r="B652" s="209"/>
      <c r="C652" s="210"/>
      <c r="D652" s="200" t="s">
        <v>159</v>
      </c>
      <c r="E652" s="211" t="s">
        <v>19</v>
      </c>
      <c r="F652" s="212" t="s">
        <v>909</v>
      </c>
      <c r="G652" s="210"/>
      <c r="H652" s="213">
        <v>26.347999999999999</v>
      </c>
      <c r="I652" s="214"/>
      <c r="J652" s="210"/>
      <c r="K652" s="210"/>
      <c r="L652" s="215"/>
      <c r="M652" s="216"/>
      <c r="N652" s="217"/>
      <c r="O652" s="217"/>
      <c r="P652" s="217"/>
      <c r="Q652" s="217"/>
      <c r="R652" s="217"/>
      <c r="S652" s="217"/>
      <c r="T652" s="218"/>
      <c r="AT652" s="219" t="s">
        <v>159</v>
      </c>
      <c r="AU652" s="219" t="s">
        <v>82</v>
      </c>
      <c r="AV652" s="14" t="s">
        <v>82</v>
      </c>
      <c r="AW652" s="14" t="s">
        <v>34</v>
      </c>
      <c r="AX652" s="14" t="s">
        <v>80</v>
      </c>
      <c r="AY652" s="219" t="s">
        <v>148</v>
      </c>
    </row>
    <row r="653" spans="1:65" s="12" customFormat="1" ht="22.9" customHeight="1">
      <c r="B653" s="164"/>
      <c r="C653" s="165"/>
      <c r="D653" s="166" t="s">
        <v>72</v>
      </c>
      <c r="E653" s="178" t="s">
        <v>910</v>
      </c>
      <c r="F653" s="178" t="s">
        <v>911</v>
      </c>
      <c r="G653" s="165"/>
      <c r="H653" s="165"/>
      <c r="I653" s="168"/>
      <c r="J653" s="179">
        <f>BK653</f>
        <v>0</v>
      </c>
      <c r="K653" s="165"/>
      <c r="L653" s="170"/>
      <c r="M653" s="171"/>
      <c r="N653" s="172"/>
      <c r="O653" s="172"/>
      <c r="P653" s="173">
        <f>SUM(P654:P655)</f>
        <v>0</v>
      </c>
      <c r="Q653" s="172"/>
      <c r="R653" s="173">
        <f>SUM(R654:R655)</f>
        <v>0</v>
      </c>
      <c r="S653" s="172"/>
      <c r="T653" s="174">
        <f>SUM(T654:T655)</f>
        <v>0</v>
      </c>
      <c r="AR653" s="175" t="s">
        <v>80</v>
      </c>
      <c r="AT653" s="176" t="s">
        <v>72</v>
      </c>
      <c r="AU653" s="176" t="s">
        <v>80</v>
      </c>
      <c r="AY653" s="175" t="s">
        <v>148</v>
      </c>
      <c r="BK653" s="177">
        <f>SUM(BK654:BK655)</f>
        <v>0</v>
      </c>
    </row>
    <row r="654" spans="1:65" s="2" customFormat="1" ht="16.5" customHeight="1">
      <c r="A654" s="36"/>
      <c r="B654" s="37"/>
      <c r="C654" s="180" t="s">
        <v>912</v>
      </c>
      <c r="D654" s="180" t="s">
        <v>150</v>
      </c>
      <c r="E654" s="181" t="s">
        <v>913</v>
      </c>
      <c r="F654" s="182" t="s">
        <v>914</v>
      </c>
      <c r="G654" s="183" t="s">
        <v>222</v>
      </c>
      <c r="H654" s="184">
        <v>161.458</v>
      </c>
      <c r="I654" s="185"/>
      <c r="J654" s="186">
        <f>ROUND(I654*H654,2)</f>
        <v>0</v>
      </c>
      <c r="K654" s="182" t="s">
        <v>154</v>
      </c>
      <c r="L654" s="41"/>
      <c r="M654" s="187" t="s">
        <v>19</v>
      </c>
      <c r="N654" s="188" t="s">
        <v>44</v>
      </c>
      <c r="O654" s="66"/>
      <c r="P654" s="189">
        <f>O654*H654</f>
        <v>0</v>
      </c>
      <c r="Q654" s="189">
        <v>0</v>
      </c>
      <c r="R654" s="189">
        <f>Q654*H654</f>
        <v>0</v>
      </c>
      <c r="S654" s="189">
        <v>0</v>
      </c>
      <c r="T654" s="190">
        <f>S654*H654</f>
        <v>0</v>
      </c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R654" s="191" t="s">
        <v>155</v>
      </c>
      <c r="AT654" s="191" t="s">
        <v>150</v>
      </c>
      <c r="AU654" s="191" t="s">
        <v>82</v>
      </c>
      <c r="AY654" s="19" t="s">
        <v>148</v>
      </c>
      <c r="BE654" s="192">
        <f>IF(N654="základní",J654,0)</f>
        <v>0</v>
      </c>
      <c r="BF654" s="192">
        <f>IF(N654="snížená",J654,0)</f>
        <v>0</v>
      </c>
      <c r="BG654" s="192">
        <f>IF(N654="zákl. přenesená",J654,0)</f>
        <v>0</v>
      </c>
      <c r="BH654" s="192">
        <f>IF(N654="sníž. přenesená",J654,0)</f>
        <v>0</v>
      </c>
      <c r="BI654" s="192">
        <f>IF(N654="nulová",J654,0)</f>
        <v>0</v>
      </c>
      <c r="BJ654" s="19" t="s">
        <v>80</v>
      </c>
      <c r="BK654" s="192">
        <f>ROUND(I654*H654,2)</f>
        <v>0</v>
      </c>
      <c r="BL654" s="19" t="s">
        <v>155</v>
      </c>
      <c r="BM654" s="191" t="s">
        <v>915</v>
      </c>
    </row>
    <row r="655" spans="1:65" s="2" customFormat="1" ht="11.25">
      <c r="A655" s="36"/>
      <c r="B655" s="37"/>
      <c r="C655" s="38"/>
      <c r="D655" s="193" t="s">
        <v>157</v>
      </c>
      <c r="E655" s="38"/>
      <c r="F655" s="194" t="s">
        <v>916</v>
      </c>
      <c r="G655" s="38"/>
      <c r="H655" s="38"/>
      <c r="I655" s="195"/>
      <c r="J655" s="38"/>
      <c r="K655" s="38"/>
      <c r="L655" s="41"/>
      <c r="M655" s="196"/>
      <c r="N655" s="197"/>
      <c r="O655" s="66"/>
      <c r="P655" s="66"/>
      <c r="Q655" s="66"/>
      <c r="R655" s="66"/>
      <c r="S655" s="66"/>
      <c r="T655" s="67"/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T655" s="19" t="s">
        <v>157</v>
      </c>
      <c r="AU655" s="19" t="s">
        <v>82</v>
      </c>
    </row>
    <row r="656" spans="1:65" s="12" customFormat="1" ht="25.9" customHeight="1">
      <c r="B656" s="164"/>
      <c r="C656" s="165"/>
      <c r="D656" s="166" t="s">
        <v>72</v>
      </c>
      <c r="E656" s="167" t="s">
        <v>917</v>
      </c>
      <c r="F656" s="167" t="s">
        <v>918</v>
      </c>
      <c r="G656" s="165"/>
      <c r="H656" s="165"/>
      <c r="I656" s="168"/>
      <c r="J656" s="169">
        <f>BK656</f>
        <v>0</v>
      </c>
      <c r="K656" s="165"/>
      <c r="L656" s="170"/>
      <c r="M656" s="171"/>
      <c r="N656" s="172"/>
      <c r="O656" s="172"/>
      <c r="P656" s="173">
        <f>P657+P790+P796</f>
        <v>0</v>
      </c>
      <c r="Q656" s="172"/>
      <c r="R656" s="173">
        <f>R657+R790+R796</f>
        <v>4.3248606800000005</v>
      </c>
      <c r="S656" s="172"/>
      <c r="T656" s="174">
        <f>T657+T790+T796</f>
        <v>0.74636600000000008</v>
      </c>
      <c r="AR656" s="175" t="s">
        <v>82</v>
      </c>
      <c r="AT656" s="176" t="s">
        <v>72</v>
      </c>
      <c r="AU656" s="176" t="s">
        <v>73</v>
      </c>
      <c r="AY656" s="175" t="s">
        <v>148</v>
      </c>
      <c r="BK656" s="177">
        <f>BK657+BK790+BK796</f>
        <v>0</v>
      </c>
    </row>
    <row r="657" spans="1:65" s="12" customFormat="1" ht="22.9" customHeight="1">
      <c r="B657" s="164"/>
      <c r="C657" s="165"/>
      <c r="D657" s="166" t="s">
        <v>72</v>
      </c>
      <c r="E657" s="178" t="s">
        <v>919</v>
      </c>
      <c r="F657" s="178" t="s">
        <v>920</v>
      </c>
      <c r="G657" s="165"/>
      <c r="H657" s="165"/>
      <c r="I657" s="168"/>
      <c r="J657" s="179">
        <f>BK657</f>
        <v>0</v>
      </c>
      <c r="K657" s="165"/>
      <c r="L657" s="170"/>
      <c r="M657" s="171"/>
      <c r="N657" s="172"/>
      <c r="O657" s="172"/>
      <c r="P657" s="173">
        <f>SUM(P658:P789)</f>
        <v>0</v>
      </c>
      <c r="Q657" s="172"/>
      <c r="R657" s="173">
        <f>SUM(R658:R789)</f>
        <v>2.5677324800000001</v>
      </c>
      <c r="S657" s="172"/>
      <c r="T657" s="174">
        <f>SUM(T658:T789)</f>
        <v>0.70636600000000005</v>
      </c>
      <c r="AR657" s="175" t="s">
        <v>82</v>
      </c>
      <c r="AT657" s="176" t="s">
        <v>72</v>
      </c>
      <c r="AU657" s="176" t="s">
        <v>80</v>
      </c>
      <c r="AY657" s="175" t="s">
        <v>148</v>
      </c>
      <c r="BK657" s="177">
        <f>SUM(BK658:BK789)</f>
        <v>0</v>
      </c>
    </row>
    <row r="658" spans="1:65" s="2" customFormat="1" ht="21.75" customHeight="1">
      <c r="A658" s="36"/>
      <c r="B658" s="37"/>
      <c r="C658" s="180" t="s">
        <v>921</v>
      </c>
      <c r="D658" s="180" t="s">
        <v>150</v>
      </c>
      <c r="E658" s="181" t="s">
        <v>922</v>
      </c>
      <c r="F658" s="182" t="s">
        <v>923</v>
      </c>
      <c r="G658" s="183" t="s">
        <v>153</v>
      </c>
      <c r="H658" s="184">
        <v>190.887</v>
      </c>
      <c r="I658" s="185"/>
      <c r="J658" s="186">
        <f>ROUND(I658*H658,2)</f>
        <v>0</v>
      </c>
      <c r="K658" s="182" t="s">
        <v>154</v>
      </c>
      <c r="L658" s="41"/>
      <c r="M658" s="187" t="s">
        <v>19</v>
      </c>
      <c r="N658" s="188" t="s">
        <v>44</v>
      </c>
      <c r="O658" s="66"/>
      <c r="P658" s="189">
        <f>O658*H658</f>
        <v>0</v>
      </c>
      <c r="Q658" s="189">
        <v>0</v>
      </c>
      <c r="R658" s="189">
        <f>Q658*H658</f>
        <v>0</v>
      </c>
      <c r="S658" s="189">
        <v>0</v>
      </c>
      <c r="T658" s="190">
        <f>S658*H658</f>
        <v>0</v>
      </c>
      <c r="U658" s="36"/>
      <c r="V658" s="36"/>
      <c r="W658" s="36"/>
      <c r="X658" s="36"/>
      <c r="Y658" s="36"/>
      <c r="Z658" s="36"/>
      <c r="AA658" s="36"/>
      <c r="AB658" s="36"/>
      <c r="AC658" s="36"/>
      <c r="AD658" s="36"/>
      <c r="AE658" s="36"/>
      <c r="AR658" s="191" t="s">
        <v>256</v>
      </c>
      <c r="AT658" s="191" t="s">
        <v>150</v>
      </c>
      <c r="AU658" s="191" t="s">
        <v>82</v>
      </c>
      <c r="AY658" s="19" t="s">
        <v>148</v>
      </c>
      <c r="BE658" s="192">
        <f>IF(N658="základní",J658,0)</f>
        <v>0</v>
      </c>
      <c r="BF658" s="192">
        <f>IF(N658="snížená",J658,0)</f>
        <v>0</v>
      </c>
      <c r="BG658" s="192">
        <f>IF(N658="zákl. přenesená",J658,0)</f>
        <v>0</v>
      </c>
      <c r="BH658" s="192">
        <f>IF(N658="sníž. přenesená",J658,0)</f>
        <v>0</v>
      </c>
      <c r="BI658" s="192">
        <f>IF(N658="nulová",J658,0)</f>
        <v>0</v>
      </c>
      <c r="BJ658" s="19" t="s">
        <v>80</v>
      </c>
      <c r="BK658" s="192">
        <f>ROUND(I658*H658,2)</f>
        <v>0</v>
      </c>
      <c r="BL658" s="19" t="s">
        <v>256</v>
      </c>
      <c r="BM658" s="191" t="s">
        <v>924</v>
      </c>
    </row>
    <row r="659" spans="1:65" s="2" customFormat="1" ht="11.25">
      <c r="A659" s="36"/>
      <c r="B659" s="37"/>
      <c r="C659" s="38"/>
      <c r="D659" s="193" t="s">
        <v>157</v>
      </c>
      <c r="E659" s="38"/>
      <c r="F659" s="194" t="s">
        <v>925</v>
      </c>
      <c r="G659" s="38"/>
      <c r="H659" s="38"/>
      <c r="I659" s="195"/>
      <c r="J659" s="38"/>
      <c r="K659" s="38"/>
      <c r="L659" s="41"/>
      <c r="M659" s="196"/>
      <c r="N659" s="197"/>
      <c r="O659" s="66"/>
      <c r="P659" s="66"/>
      <c r="Q659" s="66"/>
      <c r="R659" s="66"/>
      <c r="S659" s="66"/>
      <c r="T659" s="67"/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T659" s="19" t="s">
        <v>157</v>
      </c>
      <c r="AU659" s="19" t="s">
        <v>82</v>
      </c>
    </row>
    <row r="660" spans="1:65" s="13" customFormat="1" ht="11.25">
      <c r="B660" s="198"/>
      <c r="C660" s="199"/>
      <c r="D660" s="200" t="s">
        <v>159</v>
      </c>
      <c r="E660" s="201" t="s">
        <v>19</v>
      </c>
      <c r="F660" s="202" t="s">
        <v>506</v>
      </c>
      <c r="G660" s="199"/>
      <c r="H660" s="201" t="s">
        <v>19</v>
      </c>
      <c r="I660" s="203"/>
      <c r="J660" s="199"/>
      <c r="K660" s="199"/>
      <c r="L660" s="204"/>
      <c r="M660" s="205"/>
      <c r="N660" s="206"/>
      <c r="O660" s="206"/>
      <c r="P660" s="206"/>
      <c r="Q660" s="206"/>
      <c r="R660" s="206"/>
      <c r="S660" s="206"/>
      <c r="T660" s="207"/>
      <c r="AT660" s="208" t="s">
        <v>159</v>
      </c>
      <c r="AU660" s="208" t="s">
        <v>82</v>
      </c>
      <c r="AV660" s="13" t="s">
        <v>80</v>
      </c>
      <c r="AW660" s="13" t="s">
        <v>34</v>
      </c>
      <c r="AX660" s="13" t="s">
        <v>73</v>
      </c>
      <c r="AY660" s="208" t="s">
        <v>148</v>
      </c>
    </row>
    <row r="661" spans="1:65" s="13" customFormat="1" ht="11.25">
      <c r="B661" s="198"/>
      <c r="C661" s="199"/>
      <c r="D661" s="200" t="s">
        <v>159</v>
      </c>
      <c r="E661" s="201" t="s">
        <v>19</v>
      </c>
      <c r="F661" s="202" t="s">
        <v>926</v>
      </c>
      <c r="G661" s="199"/>
      <c r="H661" s="201" t="s">
        <v>19</v>
      </c>
      <c r="I661" s="203"/>
      <c r="J661" s="199"/>
      <c r="K661" s="199"/>
      <c r="L661" s="204"/>
      <c r="M661" s="205"/>
      <c r="N661" s="206"/>
      <c r="O661" s="206"/>
      <c r="P661" s="206"/>
      <c r="Q661" s="206"/>
      <c r="R661" s="206"/>
      <c r="S661" s="206"/>
      <c r="T661" s="207"/>
      <c r="AT661" s="208" t="s">
        <v>159</v>
      </c>
      <c r="AU661" s="208" t="s">
        <v>82</v>
      </c>
      <c r="AV661" s="13" t="s">
        <v>80</v>
      </c>
      <c r="AW661" s="13" t="s">
        <v>34</v>
      </c>
      <c r="AX661" s="13" t="s">
        <v>73</v>
      </c>
      <c r="AY661" s="208" t="s">
        <v>148</v>
      </c>
    </row>
    <row r="662" spans="1:65" s="14" customFormat="1" ht="11.25">
      <c r="B662" s="209"/>
      <c r="C662" s="210"/>
      <c r="D662" s="200" t="s">
        <v>159</v>
      </c>
      <c r="E662" s="211" t="s">
        <v>19</v>
      </c>
      <c r="F662" s="212" t="s">
        <v>927</v>
      </c>
      <c r="G662" s="210"/>
      <c r="H662" s="213">
        <v>73.185000000000002</v>
      </c>
      <c r="I662" s="214"/>
      <c r="J662" s="210"/>
      <c r="K662" s="210"/>
      <c r="L662" s="215"/>
      <c r="M662" s="216"/>
      <c r="N662" s="217"/>
      <c r="O662" s="217"/>
      <c r="P662" s="217"/>
      <c r="Q662" s="217"/>
      <c r="R662" s="217"/>
      <c r="S662" s="217"/>
      <c r="T662" s="218"/>
      <c r="AT662" s="219" t="s">
        <v>159</v>
      </c>
      <c r="AU662" s="219" t="s">
        <v>82</v>
      </c>
      <c r="AV662" s="14" t="s">
        <v>82</v>
      </c>
      <c r="AW662" s="14" t="s">
        <v>34</v>
      </c>
      <c r="AX662" s="14" t="s">
        <v>73</v>
      </c>
      <c r="AY662" s="219" t="s">
        <v>148</v>
      </c>
    </row>
    <row r="663" spans="1:65" s="14" customFormat="1" ht="11.25">
      <c r="B663" s="209"/>
      <c r="C663" s="210"/>
      <c r="D663" s="200" t="s">
        <v>159</v>
      </c>
      <c r="E663" s="211" t="s">
        <v>19</v>
      </c>
      <c r="F663" s="212" t="s">
        <v>928</v>
      </c>
      <c r="G663" s="210"/>
      <c r="H663" s="213">
        <v>72.572000000000003</v>
      </c>
      <c r="I663" s="214"/>
      <c r="J663" s="210"/>
      <c r="K663" s="210"/>
      <c r="L663" s="215"/>
      <c r="M663" s="216"/>
      <c r="N663" s="217"/>
      <c r="O663" s="217"/>
      <c r="P663" s="217"/>
      <c r="Q663" s="217"/>
      <c r="R663" s="217"/>
      <c r="S663" s="217"/>
      <c r="T663" s="218"/>
      <c r="AT663" s="219" t="s">
        <v>159</v>
      </c>
      <c r="AU663" s="219" t="s">
        <v>82</v>
      </c>
      <c r="AV663" s="14" t="s">
        <v>82</v>
      </c>
      <c r="AW663" s="14" t="s">
        <v>34</v>
      </c>
      <c r="AX663" s="14" t="s">
        <v>73</v>
      </c>
      <c r="AY663" s="219" t="s">
        <v>148</v>
      </c>
    </row>
    <row r="664" spans="1:65" s="13" customFormat="1" ht="11.25">
      <c r="B664" s="198"/>
      <c r="C664" s="199"/>
      <c r="D664" s="200" t="s">
        <v>159</v>
      </c>
      <c r="E664" s="201" t="s">
        <v>19</v>
      </c>
      <c r="F664" s="202" t="s">
        <v>929</v>
      </c>
      <c r="G664" s="199"/>
      <c r="H664" s="201" t="s">
        <v>19</v>
      </c>
      <c r="I664" s="203"/>
      <c r="J664" s="199"/>
      <c r="K664" s="199"/>
      <c r="L664" s="204"/>
      <c r="M664" s="205"/>
      <c r="N664" s="206"/>
      <c r="O664" s="206"/>
      <c r="P664" s="206"/>
      <c r="Q664" s="206"/>
      <c r="R664" s="206"/>
      <c r="S664" s="206"/>
      <c r="T664" s="207"/>
      <c r="AT664" s="208" t="s">
        <v>159</v>
      </c>
      <c r="AU664" s="208" t="s">
        <v>82</v>
      </c>
      <c r="AV664" s="13" t="s">
        <v>80</v>
      </c>
      <c r="AW664" s="13" t="s">
        <v>34</v>
      </c>
      <c r="AX664" s="13" t="s">
        <v>73</v>
      </c>
      <c r="AY664" s="208" t="s">
        <v>148</v>
      </c>
    </row>
    <row r="665" spans="1:65" s="14" customFormat="1" ht="11.25">
      <c r="B665" s="209"/>
      <c r="C665" s="210"/>
      <c r="D665" s="200" t="s">
        <v>159</v>
      </c>
      <c r="E665" s="211" t="s">
        <v>19</v>
      </c>
      <c r="F665" s="212" t="s">
        <v>930</v>
      </c>
      <c r="G665" s="210"/>
      <c r="H665" s="213">
        <v>36.25</v>
      </c>
      <c r="I665" s="214"/>
      <c r="J665" s="210"/>
      <c r="K665" s="210"/>
      <c r="L665" s="215"/>
      <c r="M665" s="216"/>
      <c r="N665" s="217"/>
      <c r="O665" s="217"/>
      <c r="P665" s="217"/>
      <c r="Q665" s="217"/>
      <c r="R665" s="217"/>
      <c r="S665" s="217"/>
      <c r="T665" s="218"/>
      <c r="AT665" s="219" t="s">
        <v>159</v>
      </c>
      <c r="AU665" s="219" t="s">
        <v>82</v>
      </c>
      <c r="AV665" s="14" t="s">
        <v>82</v>
      </c>
      <c r="AW665" s="14" t="s">
        <v>34</v>
      </c>
      <c r="AX665" s="14" t="s">
        <v>73</v>
      </c>
      <c r="AY665" s="219" t="s">
        <v>148</v>
      </c>
    </row>
    <row r="666" spans="1:65" s="13" customFormat="1" ht="11.25">
      <c r="B666" s="198"/>
      <c r="C666" s="199"/>
      <c r="D666" s="200" t="s">
        <v>159</v>
      </c>
      <c r="E666" s="201" t="s">
        <v>19</v>
      </c>
      <c r="F666" s="202" t="s">
        <v>931</v>
      </c>
      <c r="G666" s="199"/>
      <c r="H666" s="201" t="s">
        <v>19</v>
      </c>
      <c r="I666" s="203"/>
      <c r="J666" s="199"/>
      <c r="K666" s="199"/>
      <c r="L666" s="204"/>
      <c r="M666" s="205"/>
      <c r="N666" s="206"/>
      <c r="O666" s="206"/>
      <c r="P666" s="206"/>
      <c r="Q666" s="206"/>
      <c r="R666" s="206"/>
      <c r="S666" s="206"/>
      <c r="T666" s="207"/>
      <c r="AT666" s="208" t="s">
        <v>159</v>
      </c>
      <c r="AU666" s="208" t="s">
        <v>82</v>
      </c>
      <c r="AV666" s="13" t="s">
        <v>80</v>
      </c>
      <c r="AW666" s="13" t="s">
        <v>34</v>
      </c>
      <c r="AX666" s="13" t="s">
        <v>73</v>
      </c>
      <c r="AY666" s="208" t="s">
        <v>148</v>
      </c>
    </row>
    <row r="667" spans="1:65" s="14" customFormat="1" ht="11.25">
      <c r="B667" s="209"/>
      <c r="C667" s="210"/>
      <c r="D667" s="200" t="s">
        <v>159</v>
      </c>
      <c r="E667" s="211" t="s">
        <v>19</v>
      </c>
      <c r="F667" s="212" t="s">
        <v>932</v>
      </c>
      <c r="G667" s="210"/>
      <c r="H667" s="213">
        <v>8.8800000000000008</v>
      </c>
      <c r="I667" s="214"/>
      <c r="J667" s="210"/>
      <c r="K667" s="210"/>
      <c r="L667" s="215"/>
      <c r="M667" s="216"/>
      <c r="N667" s="217"/>
      <c r="O667" s="217"/>
      <c r="P667" s="217"/>
      <c r="Q667" s="217"/>
      <c r="R667" s="217"/>
      <c r="S667" s="217"/>
      <c r="T667" s="218"/>
      <c r="AT667" s="219" t="s">
        <v>159</v>
      </c>
      <c r="AU667" s="219" t="s">
        <v>82</v>
      </c>
      <c r="AV667" s="14" t="s">
        <v>82</v>
      </c>
      <c r="AW667" s="14" t="s">
        <v>34</v>
      </c>
      <c r="AX667" s="14" t="s">
        <v>73</v>
      </c>
      <c r="AY667" s="219" t="s">
        <v>148</v>
      </c>
    </row>
    <row r="668" spans="1:65" s="15" customFormat="1" ht="11.25">
      <c r="B668" s="220"/>
      <c r="C668" s="221"/>
      <c r="D668" s="200" t="s">
        <v>159</v>
      </c>
      <c r="E668" s="222" t="s">
        <v>19</v>
      </c>
      <c r="F668" s="223" t="s">
        <v>162</v>
      </c>
      <c r="G668" s="221"/>
      <c r="H668" s="224">
        <v>190.887</v>
      </c>
      <c r="I668" s="225"/>
      <c r="J668" s="221"/>
      <c r="K668" s="221"/>
      <c r="L668" s="226"/>
      <c r="M668" s="227"/>
      <c r="N668" s="228"/>
      <c r="O668" s="228"/>
      <c r="P668" s="228"/>
      <c r="Q668" s="228"/>
      <c r="R668" s="228"/>
      <c r="S668" s="228"/>
      <c r="T668" s="229"/>
      <c r="AT668" s="230" t="s">
        <v>159</v>
      </c>
      <c r="AU668" s="230" t="s">
        <v>82</v>
      </c>
      <c r="AV668" s="15" t="s">
        <v>155</v>
      </c>
      <c r="AW668" s="15" t="s">
        <v>34</v>
      </c>
      <c r="AX668" s="15" t="s">
        <v>80</v>
      </c>
      <c r="AY668" s="230" t="s">
        <v>148</v>
      </c>
    </row>
    <row r="669" spans="1:65" s="2" customFormat="1" ht="24.2" customHeight="1">
      <c r="A669" s="36"/>
      <c r="B669" s="37"/>
      <c r="C669" s="180" t="s">
        <v>933</v>
      </c>
      <c r="D669" s="180" t="s">
        <v>150</v>
      </c>
      <c r="E669" s="181" t="s">
        <v>934</v>
      </c>
      <c r="F669" s="182" t="s">
        <v>935</v>
      </c>
      <c r="G669" s="183" t="s">
        <v>153</v>
      </c>
      <c r="H669" s="184">
        <v>17.760999999999999</v>
      </c>
      <c r="I669" s="185"/>
      <c r="J669" s="186">
        <f>ROUND(I669*H669,2)</f>
        <v>0</v>
      </c>
      <c r="K669" s="182" t="s">
        <v>154</v>
      </c>
      <c r="L669" s="41"/>
      <c r="M669" s="187" t="s">
        <v>19</v>
      </c>
      <c r="N669" s="188" t="s">
        <v>44</v>
      </c>
      <c r="O669" s="66"/>
      <c r="P669" s="189">
        <f>O669*H669</f>
        <v>0</v>
      </c>
      <c r="Q669" s="189">
        <v>0</v>
      </c>
      <c r="R669" s="189">
        <f>Q669*H669</f>
        <v>0</v>
      </c>
      <c r="S669" s="189">
        <v>0</v>
      </c>
      <c r="T669" s="190">
        <f>S669*H669</f>
        <v>0</v>
      </c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R669" s="191" t="s">
        <v>256</v>
      </c>
      <c r="AT669" s="191" t="s">
        <v>150</v>
      </c>
      <c r="AU669" s="191" t="s">
        <v>82</v>
      </c>
      <c r="AY669" s="19" t="s">
        <v>148</v>
      </c>
      <c r="BE669" s="192">
        <f>IF(N669="základní",J669,0)</f>
        <v>0</v>
      </c>
      <c r="BF669" s="192">
        <f>IF(N669="snížená",J669,0)</f>
        <v>0</v>
      </c>
      <c r="BG669" s="192">
        <f>IF(N669="zákl. přenesená",J669,0)</f>
        <v>0</v>
      </c>
      <c r="BH669" s="192">
        <f>IF(N669="sníž. přenesená",J669,0)</f>
        <v>0</v>
      </c>
      <c r="BI669" s="192">
        <f>IF(N669="nulová",J669,0)</f>
        <v>0</v>
      </c>
      <c r="BJ669" s="19" t="s">
        <v>80</v>
      </c>
      <c r="BK669" s="192">
        <f>ROUND(I669*H669,2)</f>
        <v>0</v>
      </c>
      <c r="BL669" s="19" t="s">
        <v>256</v>
      </c>
      <c r="BM669" s="191" t="s">
        <v>936</v>
      </c>
    </row>
    <row r="670" spans="1:65" s="2" customFormat="1" ht="11.25">
      <c r="A670" s="36"/>
      <c r="B670" s="37"/>
      <c r="C670" s="38"/>
      <c r="D670" s="193" t="s">
        <v>157</v>
      </c>
      <c r="E670" s="38"/>
      <c r="F670" s="194" t="s">
        <v>937</v>
      </c>
      <c r="G670" s="38"/>
      <c r="H670" s="38"/>
      <c r="I670" s="195"/>
      <c r="J670" s="38"/>
      <c r="K670" s="38"/>
      <c r="L670" s="41"/>
      <c r="M670" s="196"/>
      <c r="N670" s="197"/>
      <c r="O670" s="66"/>
      <c r="P670" s="66"/>
      <c r="Q670" s="66"/>
      <c r="R670" s="66"/>
      <c r="S670" s="66"/>
      <c r="T670" s="67"/>
      <c r="U670" s="36"/>
      <c r="V670" s="36"/>
      <c r="W670" s="36"/>
      <c r="X670" s="36"/>
      <c r="Y670" s="36"/>
      <c r="Z670" s="36"/>
      <c r="AA670" s="36"/>
      <c r="AB670" s="36"/>
      <c r="AC670" s="36"/>
      <c r="AD670" s="36"/>
      <c r="AE670" s="36"/>
      <c r="AT670" s="19" t="s">
        <v>157</v>
      </c>
      <c r="AU670" s="19" t="s">
        <v>82</v>
      </c>
    </row>
    <row r="671" spans="1:65" s="13" customFormat="1" ht="11.25">
      <c r="B671" s="198"/>
      <c r="C671" s="199"/>
      <c r="D671" s="200" t="s">
        <v>159</v>
      </c>
      <c r="E671" s="201" t="s">
        <v>19</v>
      </c>
      <c r="F671" s="202" t="s">
        <v>506</v>
      </c>
      <c r="G671" s="199"/>
      <c r="H671" s="201" t="s">
        <v>19</v>
      </c>
      <c r="I671" s="203"/>
      <c r="J671" s="199"/>
      <c r="K671" s="199"/>
      <c r="L671" s="204"/>
      <c r="M671" s="205"/>
      <c r="N671" s="206"/>
      <c r="O671" s="206"/>
      <c r="P671" s="206"/>
      <c r="Q671" s="206"/>
      <c r="R671" s="206"/>
      <c r="S671" s="206"/>
      <c r="T671" s="207"/>
      <c r="AT671" s="208" t="s">
        <v>159</v>
      </c>
      <c r="AU671" s="208" t="s">
        <v>82</v>
      </c>
      <c r="AV671" s="13" t="s">
        <v>80</v>
      </c>
      <c r="AW671" s="13" t="s">
        <v>34</v>
      </c>
      <c r="AX671" s="13" t="s">
        <v>73</v>
      </c>
      <c r="AY671" s="208" t="s">
        <v>148</v>
      </c>
    </row>
    <row r="672" spans="1:65" s="13" customFormat="1" ht="11.25">
      <c r="B672" s="198"/>
      <c r="C672" s="199"/>
      <c r="D672" s="200" t="s">
        <v>159</v>
      </c>
      <c r="E672" s="201" t="s">
        <v>19</v>
      </c>
      <c r="F672" s="202" t="s">
        <v>938</v>
      </c>
      <c r="G672" s="199"/>
      <c r="H672" s="201" t="s">
        <v>19</v>
      </c>
      <c r="I672" s="203"/>
      <c r="J672" s="199"/>
      <c r="K672" s="199"/>
      <c r="L672" s="204"/>
      <c r="M672" s="205"/>
      <c r="N672" s="206"/>
      <c r="O672" s="206"/>
      <c r="P672" s="206"/>
      <c r="Q672" s="206"/>
      <c r="R672" s="206"/>
      <c r="S672" s="206"/>
      <c r="T672" s="207"/>
      <c r="AT672" s="208" t="s">
        <v>159</v>
      </c>
      <c r="AU672" s="208" t="s">
        <v>82</v>
      </c>
      <c r="AV672" s="13" t="s">
        <v>80</v>
      </c>
      <c r="AW672" s="13" t="s">
        <v>34</v>
      </c>
      <c r="AX672" s="13" t="s">
        <v>73</v>
      </c>
      <c r="AY672" s="208" t="s">
        <v>148</v>
      </c>
    </row>
    <row r="673" spans="1:65" s="14" customFormat="1" ht="11.25">
      <c r="B673" s="209"/>
      <c r="C673" s="210"/>
      <c r="D673" s="200" t="s">
        <v>159</v>
      </c>
      <c r="E673" s="211" t="s">
        <v>19</v>
      </c>
      <c r="F673" s="212" t="s">
        <v>939</v>
      </c>
      <c r="G673" s="210"/>
      <c r="H673" s="213">
        <v>17.760999999999999</v>
      </c>
      <c r="I673" s="214"/>
      <c r="J673" s="210"/>
      <c r="K673" s="210"/>
      <c r="L673" s="215"/>
      <c r="M673" s="216"/>
      <c r="N673" s="217"/>
      <c r="O673" s="217"/>
      <c r="P673" s="217"/>
      <c r="Q673" s="217"/>
      <c r="R673" s="217"/>
      <c r="S673" s="217"/>
      <c r="T673" s="218"/>
      <c r="AT673" s="219" t="s">
        <v>159</v>
      </c>
      <c r="AU673" s="219" t="s">
        <v>82</v>
      </c>
      <c r="AV673" s="14" t="s">
        <v>82</v>
      </c>
      <c r="AW673" s="14" t="s">
        <v>34</v>
      </c>
      <c r="AX673" s="14" t="s">
        <v>73</v>
      </c>
      <c r="AY673" s="219" t="s">
        <v>148</v>
      </c>
    </row>
    <row r="674" spans="1:65" s="15" customFormat="1" ht="11.25">
      <c r="B674" s="220"/>
      <c r="C674" s="221"/>
      <c r="D674" s="200" t="s">
        <v>159</v>
      </c>
      <c r="E674" s="222" t="s">
        <v>19</v>
      </c>
      <c r="F674" s="223" t="s">
        <v>162</v>
      </c>
      <c r="G674" s="221"/>
      <c r="H674" s="224">
        <v>17.760999999999999</v>
      </c>
      <c r="I674" s="225"/>
      <c r="J674" s="221"/>
      <c r="K674" s="221"/>
      <c r="L674" s="226"/>
      <c r="M674" s="227"/>
      <c r="N674" s="228"/>
      <c r="O674" s="228"/>
      <c r="P674" s="228"/>
      <c r="Q674" s="228"/>
      <c r="R674" s="228"/>
      <c r="S674" s="228"/>
      <c r="T674" s="229"/>
      <c r="AT674" s="230" t="s">
        <v>159</v>
      </c>
      <c r="AU674" s="230" t="s">
        <v>82</v>
      </c>
      <c r="AV674" s="15" t="s">
        <v>155</v>
      </c>
      <c r="AW674" s="15" t="s">
        <v>34</v>
      </c>
      <c r="AX674" s="15" t="s">
        <v>80</v>
      </c>
      <c r="AY674" s="230" t="s">
        <v>148</v>
      </c>
    </row>
    <row r="675" spans="1:65" s="2" customFormat="1" ht="21.75" customHeight="1">
      <c r="A675" s="36"/>
      <c r="B675" s="37"/>
      <c r="C675" s="180" t="s">
        <v>940</v>
      </c>
      <c r="D675" s="180" t="s">
        <v>150</v>
      </c>
      <c r="E675" s="181" t="s">
        <v>941</v>
      </c>
      <c r="F675" s="182" t="s">
        <v>942</v>
      </c>
      <c r="G675" s="183" t="s">
        <v>153</v>
      </c>
      <c r="H675" s="184">
        <v>35.473999999999997</v>
      </c>
      <c r="I675" s="185"/>
      <c r="J675" s="186">
        <f>ROUND(I675*H675,2)</f>
        <v>0</v>
      </c>
      <c r="K675" s="182" t="s">
        <v>154</v>
      </c>
      <c r="L675" s="41"/>
      <c r="M675" s="187" t="s">
        <v>19</v>
      </c>
      <c r="N675" s="188" t="s">
        <v>44</v>
      </c>
      <c r="O675" s="66"/>
      <c r="P675" s="189">
        <f>O675*H675</f>
        <v>0</v>
      </c>
      <c r="Q675" s="189">
        <v>0</v>
      </c>
      <c r="R675" s="189">
        <f>Q675*H675</f>
        <v>0</v>
      </c>
      <c r="S675" s="189">
        <v>0</v>
      </c>
      <c r="T675" s="190">
        <f>S675*H675</f>
        <v>0</v>
      </c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R675" s="191" t="s">
        <v>256</v>
      </c>
      <c r="AT675" s="191" t="s">
        <v>150</v>
      </c>
      <c r="AU675" s="191" t="s">
        <v>82</v>
      </c>
      <c r="AY675" s="19" t="s">
        <v>148</v>
      </c>
      <c r="BE675" s="192">
        <f>IF(N675="základní",J675,0)</f>
        <v>0</v>
      </c>
      <c r="BF675" s="192">
        <f>IF(N675="snížená",J675,0)</f>
        <v>0</v>
      </c>
      <c r="BG675" s="192">
        <f>IF(N675="zákl. přenesená",J675,0)</f>
        <v>0</v>
      </c>
      <c r="BH675" s="192">
        <f>IF(N675="sníž. přenesená",J675,0)</f>
        <v>0</v>
      </c>
      <c r="BI675" s="192">
        <f>IF(N675="nulová",J675,0)</f>
        <v>0</v>
      </c>
      <c r="BJ675" s="19" t="s">
        <v>80</v>
      </c>
      <c r="BK675" s="192">
        <f>ROUND(I675*H675,2)</f>
        <v>0</v>
      </c>
      <c r="BL675" s="19" t="s">
        <v>256</v>
      </c>
      <c r="BM675" s="191" t="s">
        <v>943</v>
      </c>
    </row>
    <row r="676" spans="1:65" s="2" customFormat="1" ht="11.25">
      <c r="A676" s="36"/>
      <c r="B676" s="37"/>
      <c r="C676" s="38"/>
      <c r="D676" s="193" t="s">
        <v>157</v>
      </c>
      <c r="E676" s="38"/>
      <c r="F676" s="194" t="s">
        <v>944</v>
      </c>
      <c r="G676" s="38"/>
      <c r="H676" s="38"/>
      <c r="I676" s="195"/>
      <c r="J676" s="38"/>
      <c r="K676" s="38"/>
      <c r="L676" s="41"/>
      <c r="M676" s="196"/>
      <c r="N676" s="197"/>
      <c r="O676" s="66"/>
      <c r="P676" s="66"/>
      <c r="Q676" s="66"/>
      <c r="R676" s="66"/>
      <c r="S676" s="66"/>
      <c r="T676" s="67"/>
      <c r="U676" s="36"/>
      <c r="V676" s="36"/>
      <c r="W676" s="36"/>
      <c r="X676" s="36"/>
      <c r="Y676" s="36"/>
      <c r="Z676" s="36"/>
      <c r="AA676" s="36"/>
      <c r="AB676" s="36"/>
      <c r="AC676" s="36"/>
      <c r="AD676" s="36"/>
      <c r="AE676" s="36"/>
      <c r="AT676" s="19" t="s">
        <v>157</v>
      </c>
      <c r="AU676" s="19" t="s">
        <v>82</v>
      </c>
    </row>
    <row r="677" spans="1:65" s="13" customFormat="1" ht="11.25">
      <c r="B677" s="198"/>
      <c r="C677" s="199"/>
      <c r="D677" s="200" t="s">
        <v>159</v>
      </c>
      <c r="E677" s="201" t="s">
        <v>19</v>
      </c>
      <c r="F677" s="202" t="s">
        <v>506</v>
      </c>
      <c r="G677" s="199"/>
      <c r="H677" s="201" t="s">
        <v>19</v>
      </c>
      <c r="I677" s="203"/>
      <c r="J677" s="199"/>
      <c r="K677" s="199"/>
      <c r="L677" s="204"/>
      <c r="M677" s="205"/>
      <c r="N677" s="206"/>
      <c r="O677" s="206"/>
      <c r="P677" s="206"/>
      <c r="Q677" s="206"/>
      <c r="R677" s="206"/>
      <c r="S677" s="206"/>
      <c r="T677" s="207"/>
      <c r="AT677" s="208" t="s">
        <v>159</v>
      </c>
      <c r="AU677" s="208" t="s">
        <v>82</v>
      </c>
      <c r="AV677" s="13" t="s">
        <v>80</v>
      </c>
      <c r="AW677" s="13" t="s">
        <v>34</v>
      </c>
      <c r="AX677" s="13" t="s">
        <v>73</v>
      </c>
      <c r="AY677" s="208" t="s">
        <v>148</v>
      </c>
    </row>
    <row r="678" spans="1:65" s="14" customFormat="1" ht="11.25">
      <c r="B678" s="209"/>
      <c r="C678" s="210"/>
      <c r="D678" s="200" t="s">
        <v>159</v>
      </c>
      <c r="E678" s="211" t="s">
        <v>19</v>
      </c>
      <c r="F678" s="212" t="s">
        <v>945</v>
      </c>
      <c r="G678" s="210"/>
      <c r="H678" s="213">
        <v>25.283999999999999</v>
      </c>
      <c r="I678" s="214"/>
      <c r="J678" s="210"/>
      <c r="K678" s="210"/>
      <c r="L678" s="215"/>
      <c r="M678" s="216"/>
      <c r="N678" s="217"/>
      <c r="O678" s="217"/>
      <c r="P678" s="217"/>
      <c r="Q678" s="217"/>
      <c r="R678" s="217"/>
      <c r="S678" s="217"/>
      <c r="T678" s="218"/>
      <c r="AT678" s="219" t="s">
        <v>159</v>
      </c>
      <c r="AU678" s="219" t="s">
        <v>82</v>
      </c>
      <c r="AV678" s="14" t="s">
        <v>82</v>
      </c>
      <c r="AW678" s="14" t="s">
        <v>34</v>
      </c>
      <c r="AX678" s="14" t="s">
        <v>73</v>
      </c>
      <c r="AY678" s="219" t="s">
        <v>148</v>
      </c>
    </row>
    <row r="679" spans="1:65" s="14" customFormat="1" ht="11.25">
      <c r="B679" s="209"/>
      <c r="C679" s="210"/>
      <c r="D679" s="200" t="s">
        <v>159</v>
      </c>
      <c r="E679" s="211" t="s">
        <v>19</v>
      </c>
      <c r="F679" s="212" t="s">
        <v>946</v>
      </c>
      <c r="G679" s="210"/>
      <c r="H679" s="213">
        <v>5.9939999999999998</v>
      </c>
      <c r="I679" s="214"/>
      <c r="J679" s="210"/>
      <c r="K679" s="210"/>
      <c r="L679" s="215"/>
      <c r="M679" s="216"/>
      <c r="N679" s="217"/>
      <c r="O679" s="217"/>
      <c r="P679" s="217"/>
      <c r="Q679" s="217"/>
      <c r="R679" s="217"/>
      <c r="S679" s="217"/>
      <c r="T679" s="218"/>
      <c r="AT679" s="219" t="s">
        <v>159</v>
      </c>
      <c r="AU679" s="219" t="s">
        <v>82</v>
      </c>
      <c r="AV679" s="14" t="s">
        <v>82</v>
      </c>
      <c r="AW679" s="14" t="s">
        <v>34</v>
      </c>
      <c r="AX679" s="14" t="s">
        <v>73</v>
      </c>
      <c r="AY679" s="219" t="s">
        <v>148</v>
      </c>
    </row>
    <row r="680" spans="1:65" s="14" customFormat="1" ht="11.25">
      <c r="B680" s="209"/>
      <c r="C680" s="210"/>
      <c r="D680" s="200" t="s">
        <v>159</v>
      </c>
      <c r="E680" s="211" t="s">
        <v>19</v>
      </c>
      <c r="F680" s="212" t="s">
        <v>947</v>
      </c>
      <c r="G680" s="210"/>
      <c r="H680" s="213">
        <v>4.1959999999999997</v>
      </c>
      <c r="I680" s="214"/>
      <c r="J680" s="210"/>
      <c r="K680" s="210"/>
      <c r="L680" s="215"/>
      <c r="M680" s="216"/>
      <c r="N680" s="217"/>
      <c r="O680" s="217"/>
      <c r="P680" s="217"/>
      <c r="Q680" s="217"/>
      <c r="R680" s="217"/>
      <c r="S680" s="217"/>
      <c r="T680" s="218"/>
      <c r="AT680" s="219" t="s">
        <v>159</v>
      </c>
      <c r="AU680" s="219" t="s">
        <v>82</v>
      </c>
      <c r="AV680" s="14" t="s">
        <v>82</v>
      </c>
      <c r="AW680" s="14" t="s">
        <v>34</v>
      </c>
      <c r="AX680" s="14" t="s">
        <v>73</v>
      </c>
      <c r="AY680" s="219" t="s">
        <v>148</v>
      </c>
    </row>
    <row r="681" spans="1:65" s="15" customFormat="1" ht="11.25">
      <c r="B681" s="220"/>
      <c r="C681" s="221"/>
      <c r="D681" s="200" t="s">
        <v>159</v>
      </c>
      <c r="E681" s="222" t="s">
        <v>19</v>
      </c>
      <c r="F681" s="223" t="s">
        <v>162</v>
      </c>
      <c r="G681" s="221"/>
      <c r="H681" s="224">
        <v>35.473999999999997</v>
      </c>
      <c r="I681" s="225"/>
      <c r="J681" s="221"/>
      <c r="K681" s="221"/>
      <c r="L681" s="226"/>
      <c r="M681" s="227"/>
      <c r="N681" s="228"/>
      <c r="O681" s="228"/>
      <c r="P681" s="228"/>
      <c r="Q681" s="228"/>
      <c r="R681" s="228"/>
      <c r="S681" s="228"/>
      <c r="T681" s="229"/>
      <c r="AT681" s="230" t="s">
        <v>159</v>
      </c>
      <c r="AU681" s="230" t="s">
        <v>82</v>
      </c>
      <c r="AV681" s="15" t="s">
        <v>155</v>
      </c>
      <c r="AW681" s="15" t="s">
        <v>34</v>
      </c>
      <c r="AX681" s="15" t="s">
        <v>80</v>
      </c>
      <c r="AY681" s="230" t="s">
        <v>148</v>
      </c>
    </row>
    <row r="682" spans="1:65" s="2" customFormat="1" ht="16.5" customHeight="1">
      <c r="A682" s="36"/>
      <c r="B682" s="37"/>
      <c r="C682" s="231" t="s">
        <v>948</v>
      </c>
      <c r="D682" s="231" t="s">
        <v>234</v>
      </c>
      <c r="E682" s="232" t="s">
        <v>949</v>
      </c>
      <c r="F682" s="233" t="s">
        <v>950</v>
      </c>
      <c r="G682" s="234" t="s">
        <v>222</v>
      </c>
      <c r="H682" s="235">
        <v>7.1999999999999995E-2</v>
      </c>
      <c r="I682" s="236"/>
      <c r="J682" s="237">
        <f>ROUND(I682*H682,2)</f>
        <v>0</v>
      </c>
      <c r="K682" s="233" t="s">
        <v>154</v>
      </c>
      <c r="L682" s="238"/>
      <c r="M682" s="239" t="s">
        <v>19</v>
      </c>
      <c r="N682" s="240" t="s">
        <v>44</v>
      </c>
      <c r="O682" s="66"/>
      <c r="P682" s="189">
        <f>O682*H682</f>
        <v>0</v>
      </c>
      <c r="Q682" s="189">
        <v>1</v>
      </c>
      <c r="R682" s="189">
        <f>Q682*H682</f>
        <v>7.1999999999999995E-2</v>
      </c>
      <c r="S682" s="189">
        <v>0</v>
      </c>
      <c r="T682" s="190">
        <f>S682*H682</f>
        <v>0</v>
      </c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R682" s="191" t="s">
        <v>359</v>
      </c>
      <c r="AT682" s="191" t="s">
        <v>234</v>
      </c>
      <c r="AU682" s="191" t="s">
        <v>82</v>
      </c>
      <c r="AY682" s="19" t="s">
        <v>148</v>
      </c>
      <c r="BE682" s="192">
        <f>IF(N682="základní",J682,0)</f>
        <v>0</v>
      </c>
      <c r="BF682" s="192">
        <f>IF(N682="snížená",J682,0)</f>
        <v>0</v>
      </c>
      <c r="BG682" s="192">
        <f>IF(N682="zákl. přenesená",J682,0)</f>
        <v>0</v>
      </c>
      <c r="BH682" s="192">
        <f>IF(N682="sníž. přenesená",J682,0)</f>
        <v>0</v>
      </c>
      <c r="BI682" s="192">
        <f>IF(N682="nulová",J682,0)</f>
        <v>0</v>
      </c>
      <c r="BJ682" s="19" t="s">
        <v>80</v>
      </c>
      <c r="BK682" s="192">
        <f>ROUND(I682*H682,2)</f>
        <v>0</v>
      </c>
      <c r="BL682" s="19" t="s">
        <v>256</v>
      </c>
      <c r="BM682" s="191" t="s">
        <v>951</v>
      </c>
    </row>
    <row r="683" spans="1:65" s="14" customFormat="1" ht="11.25">
      <c r="B683" s="209"/>
      <c r="C683" s="210"/>
      <c r="D683" s="200" t="s">
        <v>159</v>
      </c>
      <c r="E683" s="211" t="s">
        <v>19</v>
      </c>
      <c r="F683" s="212" t="s">
        <v>952</v>
      </c>
      <c r="G683" s="210"/>
      <c r="H683" s="213">
        <v>7.1999999999999995E-2</v>
      </c>
      <c r="I683" s="214"/>
      <c r="J683" s="210"/>
      <c r="K683" s="210"/>
      <c r="L683" s="215"/>
      <c r="M683" s="216"/>
      <c r="N683" s="217"/>
      <c r="O683" s="217"/>
      <c r="P683" s="217"/>
      <c r="Q683" s="217"/>
      <c r="R683" s="217"/>
      <c r="S683" s="217"/>
      <c r="T683" s="218"/>
      <c r="AT683" s="219" t="s">
        <v>159</v>
      </c>
      <c r="AU683" s="219" t="s">
        <v>82</v>
      </c>
      <c r="AV683" s="14" t="s">
        <v>82</v>
      </c>
      <c r="AW683" s="14" t="s">
        <v>34</v>
      </c>
      <c r="AX683" s="14" t="s">
        <v>80</v>
      </c>
      <c r="AY683" s="219" t="s">
        <v>148</v>
      </c>
    </row>
    <row r="684" spans="1:65" s="2" customFormat="1" ht="21.75" customHeight="1">
      <c r="A684" s="36"/>
      <c r="B684" s="37"/>
      <c r="C684" s="180" t="s">
        <v>953</v>
      </c>
      <c r="D684" s="180" t="s">
        <v>150</v>
      </c>
      <c r="E684" s="181" t="s">
        <v>954</v>
      </c>
      <c r="F684" s="182" t="s">
        <v>955</v>
      </c>
      <c r="G684" s="183" t="s">
        <v>153</v>
      </c>
      <c r="H684" s="184">
        <v>20.516999999999999</v>
      </c>
      <c r="I684" s="185"/>
      <c r="J684" s="186">
        <f>ROUND(I684*H684,2)</f>
        <v>0</v>
      </c>
      <c r="K684" s="182" t="s">
        <v>154</v>
      </c>
      <c r="L684" s="41"/>
      <c r="M684" s="187" t="s">
        <v>19</v>
      </c>
      <c r="N684" s="188" t="s">
        <v>44</v>
      </c>
      <c r="O684" s="66"/>
      <c r="P684" s="189">
        <f>O684*H684</f>
        <v>0</v>
      </c>
      <c r="Q684" s="189">
        <v>0</v>
      </c>
      <c r="R684" s="189">
        <f>Q684*H684</f>
        <v>0</v>
      </c>
      <c r="S684" s="189">
        <v>0</v>
      </c>
      <c r="T684" s="190">
        <f>S684*H684</f>
        <v>0</v>
      </c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R684" s="191" t="s">
        <v>256</v>
      </c>
      <c r="AT684" s="191" t="s">
        <v>150</v>
      </c>
      <c r="AU684" s="191" t="s">
        <v>82</v>
      </c>
      <c r="AY684" s="19" t="s">
        <v>148</v>
      </c>
      <c r="BE684" s="192">
        <f>IF(N684="základní",J684,0)</f>
        <v>0</v>
      </c>
      <c r="BF684" s="192">
        <f>IF(N684="snížená",J684,0)</f>
        <v>0</v>
      </c>
      <c r="BG684" s="192">
        <f>IF(N684="zákl. přenesená",J684,0)</f>
        <v>0</v>
      </c>
      <c r="BH684" s="192">
        <f>IF(N684="sníž. přenesená",J684,0)</f>
        <v>0</v>
      </c>
      <c r="BI684" s="192">
        <f>IF(N684="nulová",J684,0)</f>
        <v>0</v>
      </c>
      <c r="BJ684" s="19" t="s">
        <v>80</v>
      </c>
      <c r="BK684" s="192">
        <f>ROUND(I684*H684,2)</f>
        <v>0</v>
      </c>
      <c r="BL684" s="19" t="s">
        <v>256</v>
      </c>
      <c r="BM684" s="191" t="s">
        <v>956</v>
      </c>
    </row>
    <row r="685" spans="1:65" s="2" customFormat="1" ht="11.25">
      <c r="A685" s="36"/>
      <c r="B685" s="37"/>
      <c r="C685" s="38"/>
      <c r="D685" s="193" t="s">
        <v>157</v>
      </c>
      <c r="E685" s="38"/>
      <c r="F685" s="194" t="s">
        <v>957</v>
      </c>
      <c r="G685" s="38"/>
      <c r="H685" s="38"/>
      <c r="I685" s="195"/>
      <c r="J685" s="38"/>
      <c r="K685" s="38"/>
      <c r="L685" s="41"/>
      <c r="M685" s="196"/>
      <c r="N685" s="197"/>
      <c r="O685" s="66"/>
      <c r="P685" s="66"/>
      <c r="Q685" s="66"/>
      <c r="R685" s="66"/>
      <c r="S685" s="66"/>
      <c r="T685" s="67"/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T685" s="19" t="s">
        <v>157</v>
      </c>
      <c r="AU685" s="19" t="s">
        <v>82</v>
      </c>
    </row>
    <row r="686" spans="1:65" s="13" customFormat="1" ht="11.25">
      <c r="B686" s="198"/>
      <c r="C686" s="199"/>
      <c r="D686" s="200" t="s">
        <v>159</v>
      </c>
      <c r="E686" s="201" t="s">
        <v>19</v>
      </c>
      <c r="F686" s="202" t="s">
        <v>506</v>
      </c>
      <c r="G686" s="199"/>
      <c r="H686" s="201" t="s">
        <v>19</v>
      </c>
      <c r="I686" s="203"/>
      <c r="J686" s="199"/>
      <c r="K686" s="199"/>
      <c r="L686" s="204"/>
      <c r="M686" s="205"/>
      <c r="N686" s="206"/>
      <c r="O686" s="206"/>
      <c r="P686" s="206"/>
      <c r="Q686" s="206"/>
      <c r="R686" s="206"/>
      <c r="S686" s="206"/>
      <c r="T686" s="207"/>
      <c r="AT686" s="208" t="s">
        <v>159</v>
      </c>
      <c r="AU686" s="208" t="s">
        <v>82</v>
      </c>
      <c r="AV686" s="13" t="s">
        <v>80</v>
      </c>
      <c r="AW686" s="13" t="s">
        <v>34</v>
      </c>
      <c r="AX686" s="13" t="s">
        <v>73</v>
      </c>
      <c r="AY686" s="208" t="s">
        <v>148</v>
      </c>
    </row>
    <row r="687" spans="1:65" s="13" customFormat="1" ht="11.25">
      <c r="B687" s="198"/>
      <c r="C687" s="199"/>
      <c r="D687" s="200" t="s">
        <v>159</v>
      </c>
      <c r="E687" s="201" t="s">
        <v>19</v>
      </c>
      <c r="F687" s="202" t="s">
        <v>958</v>
      </c>
      <c r="G687" s="199"/>
      <c r="H687" s="201" t="s">
        <v>19</v>
      </c>
      <c r="I687" s="203"/>
      <c r="J687" s="199"/>
      <c r="K687" s="199"/>
      <c r="L687" s="204"/>
      <c r="M687" s="205"/>
      <c r="N687" s="206"/>
      <c r="O687" s="206"/>
      <c r="P687" s="206"/>
      <c r="Q687" s="206"/>
      <c r="R687" s="206"/>
      <c r="S687" s="206"/>
      <c r="T687" s="207"/>
      <c r="AT687" s="208" t="s">
        <v>159</v>
      </c>
      <c r="AU687" s="208" t="s">
        <v>82</v>
      </c>
      <c r="AV687" s="13" t="s">
        <v>80</v>
      </c>
      <c r="AW687" s="13" t="s">
        <v>34</v>
      </c>
      <c r="AX687" s="13" t="s">
        <v>73</v>
      </c>
      <c r="AY687" s="208" t="s">
        <v>148</v>
      </c>
    </row>
    <row r="688" spans="1:65" s="14" customFormat="1" ht="11.25">
      <c r="B688" s="209"/>
      <c r="C688" s="210"/>
      <c r="D688" s="200" t="s">
        <v>159</v>
      </c>
      <c r="E688" s="211" t="s">
        <v>19</v>
      </c>
      <c r="F688" s="212" t="s">
        <v>959</v>
      </c>
      <c r="G688" s="210"/>
      <c r="H688" s="213">
        <v>20.516999999999999</v>
      </c>
      <c r="I688" s="214"/>
      <c r="J688" s="210"/>
      <c r="K688" s="210"/>
      <c r="L688" s="215"/>
      <c r="M688" s="216"/>
      <c r="N688" s="217"/>
      <c r="O688" s="217"/>
      <c r="P688" s="217"/>
      <c r="Q688" s="217"/>
      <c r="R688" s="217"/>
      <c r="S688" s="217"/>
      <c r="T688" s="218"/>
      <c r="AT688" s="219" t="s">
        <v>159</v>
      </c>
      <c r="AU688" s="219" t="s">
        <v>82</v>
      </c>
      <c r="AV688" s="14" t="s">
        <v>82</v>
      </c>
      <c r="AW688" s="14" t="s">
        <v>34</v>
      </c>
      <c r="AX688" s="14" t="s">
        <v>73</v>
      </c>
      <c r="AY688" s="219" t="s">
        <v>148</v>
      </c>
    </row>
    <row r="689" spans="1:65" s="15" customFormat="1" ht="11.25">
      <c r="B689" s="220"/>
      <c r="C689" s="221"/>
      <c r="D689" s="200" t="s">
        <v>159</v>
      </c>
      <c r="E689" s="222" t="s">
        <v>19</v>
      </c>
      <c r="F689" s="223" t="s">
        <v>162</v>
      </c>
      <c r="G689" s="221"/>
      <c r="H689" s="224">
        <v>20.516999999999999</v>
      </c>
      <c r="I689" s="225"/>
      <c r="J689" s="221"/>
      <c r="K689" s="221"/>
      <c r="L689" s="226"/>
      <c r="M689" s="227"/>
      <c r="N689" s="228"/>
      <c r="O689" s="228"/>
      <c r="P689" s="228"/>
      <c r="Q689" s="228"/>
      <c r="R689" s="228"/>
      <c r="S689" s="228"/>
      <c r="T689" s="229"/>
      <c r="AT689" s="230" t="s">
        <v>159</v>
      </c>
      <c r="AU689" s="230" t="s">
        <v>82</v>
      </c>
      <c r="AV689" s="15" t="s">
        <v>155</v>
      </c>
      <c r="AW689" s="15" t="s">
        <v>34</v>
      </c>
      <c r="AX689" s="15" t="s">
        <v>80</v>
      </c>
      <c r="AY689" s="230" t="s">
        <v>148</v>
      </c>
    </row>
    <row r="690" spans="1:65" s="2" customFormat="1" ht="16.5" customHeight="1">
      <c r="A690" s="36"/>
      <c r="B690" s="37"/>
      <c r="C690" s="231" t="s">
        <v>960</v>
      </c>
      <c r="D690" s="231" t="s">
        <v>234</v>
      </c>
      <c r="E690" s="232" t="s">
        <v>961</v>
      </c>
      <c r="F690" s="233" t="s">
        <v>962</v>
      </c>
      <c r="G690" s="234" t="s">
        <v>222</v>
      </c>
      <c r="H690" s="235">
        <v>1.2999999999999999E-2</v>
      </c>
      <c r="I690" s="236"/>
      <c r="J690" s="237">
        <f>ROUND(I690*H690,2)</f>
        <v>0</v>
      </c>
      <c r="K690" s="233" t="s">
        <v>154</v>
      </c>
      <c r="L690" s="238"/>
      <c r="M690" s="239" t="s">
        <v>19</v>
      </c>
      <c r="N690" s="240" t="s">
        <v>44</v>
      </c>
      <c r="O690" s="66"/>
      <c r="P690" s="189">
        <f>O690*H690</f>
        <v>0</v>
      </c>
      <c r="Q690" s="189">
        <v>1</v>
      </c>
      <c r="R690" s="189">
        <f>Q690*H690</f>
        <v>1.2999999999999999E-2</v>
      </c>
      <c r="S690" s="189">
        <v>0</v>
      </c>
      <c r="T690" s="190">
        <f>S690*H690</f>
        <v>0</v>
      </c>
      <c r="U690" s="36"/>
      <c r="V690" s="36"/>
      <c r="W690" s="36"/>
      <c r="X690" s="36"/>
      <c r="Y690" s="36"/>
      <c r="Z690" s="36"/>
      <c r="AA690" s="36"/>
      <c r="AB690" s="36"/>
      <c r="AC690" s="36"/>
      <c r="AD690" s="36"/>
      <c r="AE690" s="36"/>
      <c r="AR690" s="191" t="s">
        <v>359</v>
      </c>
      <c r="AT690" s="191" t="s">
        <v>234</v>
      </c>
      <c r="AU690" s="191" t="s">
        <v>82</v>
      </c>
      <c r="AY690" s="19" t="s">
        <v>148</v>
      </c>
      <c r="BE690" s="192">
        <f>IF(N690="základní",J690,0)</f>
        <v>0</v>
      </c>
      <c r="BF690" s="192">
        <f>IF(N690="snížená",J690,0)</f>
        <v>0</v>
      </c>
      <c r="BG690" s="192">
        <f>IF(N690="zákl. přenesená",J690,0)</f>
        <v>0</v>
      </c>
      <c r="BH690" s="192">
        <f>IF(N690="sníž. přenesená",J690,0)</f>
        <v>0</v>
      </c>
      <c r="BI690" s="192">
        <f>IF(N690="nulová",J690,0)</f>
        <v>0</v>
      </c>
      <c r="BJ690" s="19" t="s">
        <v>80</v>
      </c>
      <c r="BK690" s="192">
        <f>ROUND(I690*H690,2)</f>
        <v>0</v>
      </c>
      <c r="BL690" s="19" t="s">
        <v>256</v>
      </c>
      <c r="BM690" s="191" t="s">
        <v>963</v>
      </c>
    </row>
    <row r="691" spans="1:65" s="14" customFormat="1" ht="11.25">
      <c r="B691" s="209"/>
      <c r="C691" s="210"/>
      <c r="D691" s="200" t="s">
        <v>159</v>
      </c>
      <c r="E691" s="211" t="s">
        <v>19</v>
      </c>
      <c r="F691" s="212" t="s">
        <v>964</v>
      </c>
      <c r="G691" s="210"/>
      <c r="H691" s="213">
        <v>1.2999999999999999E-2</v>
      </c>
      <c r="I691" s="214"/>
      <c r="J691" s="210"/>
      <c r="K691" s="210"/>
      <c r="L691" s="215"/>
      <c r="M691" s="216"/>
      <c r="N691" s="217"/>
      <c r="O691" s="217"/>
      <c r="P691" s="217"/>
      <c r="Q691" s="217"/>
      <c r="R691" s="217"/>
      <c r="S691" s="217"/>
      <c r="T691" s="218"/>
      <c r="AT691" s="219" t="s">
        <v>159</v>
      </c>
      <c r="AU691" s="219" t="s">
        <v>82</v>
      </c>
      <c r="AV691" s="14" t="s">
        <v>82</v>
      </c>
      <c r="AW691" s="14" t="s">
        <v>34</v>
      </c>
      <c r="AX691" s="14" t="s">
        <v>73</v>
      </c>
      <c r="AY691" s="219" t="s">
        <v>148</v>
      </c>
    </row>
    <row r="692" spans="1:65" s="15" customFormat="1" ht="11.25">
      <c r="B692" s="220"/>
      <c r="C692" s="221"/>
      <c r="D692" s="200" t="s">
        <v>159</v>
      </c>
      <c r="E692" s="222" t="s">
        <v>19</v>
      </c>
      <c r="F692" s="223" t="s">
        <v>162</v>
      </c>
      <c r="G692" s="221"/>
      <c r="H692" s="224">
        <v>1.2999999999999999E-2</v>
      </c>
      <c r="I692" s="225"/>
      <c r="J692" s="221"/>
      <c r="K692" s="221"/>
      <c r="L692" s="226"/>
      <c r="M692" s="227"/>
      <c r="N692" s="228"/>
      <c r="O692" s="228"/>
      <c r="P692" s="228"/>
      <c r="Q692" s="228"/>
      <c r="R692" s="228"/>
      <c r="S692" s="228"/>
      <c r="T692" s="229"/>
      <c r="AT692" s="230" t="s">
        <v>159</v>
      </c>
      <c r="AU692" s="230" t="s">
        <v>82</v>
      </c>
      <c r="AV692" s="15" t="s">
        <v>155</v>
      </c>
      <c r="AW692" s="15" t="s">
        <v>34</v>
      </c>
      <c r="AX692" s="15" t="s">
        <v>80</v>
      </c>
      <c r="AY692" s="230" t="s">
        <v>148</v>
      </c>
    </row>
    <row r="693" spans="1:65" s="2" customFormat="1" ht="16.5" customHeight="1">
      <c r="A693" s="36"/>
      <c r="B693" s="37"/>
      <c r="C693" s="180" t="s">
        <v>965</v>
      </c>
      <c r="D693" s="180" t="s">
        <v>150</v>
      </c>
      <c r="E693" s="181" t="s">
        <v>966</v>
      </c>
      <c r="F693" s="182" t="s">
        <v>967</v>
      </c>
      <c r="G693" s="183" t="s">
        <v>153</v>
      </c>
      <c r="H693" s="184">
        <v>149.66800000000001</v>
      </c>
      <c r="I693" s="185"/>
      <c r="J693" s="186">
        <f>ROUND(I693*H693,2)</f>
        <v>0</v>
      </c>
      <c r="K693" s="182" t="s">
        <v>154</v>
      </c>
      <c r="L693" s="41"/>
      <c r="M693" s="187" t="s">
        <v>19</v>
      </c>
      <c r="N693" s="188" t="s">
        <v>44</v>
      </c>
      <c r="O693" s="66"/>
      <c r="P693" s="189">
        <f>O693*H693</f>
        <v>0</v>
      </c>
      <c r="Q693" s="189">
        <v>0</v>
      </c>
      <c r="R693" s="189">
        <f>Q693*H693</f>
        <v>0</v>
      </c>
      <c r="S693" s="189">
        <v>4.0000000000000001E-3</v>
      </c>
      <c r="T693" s="190">
        <f>S693*H693</f>
        <v>0.59867200000000009</v>
      </c>
      <c r="U693" s="36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  <c r="AR693" s="191" t="s">
        <v>256</v>
      </c>
      <c r="AT693" s="191" t="s">
        <v>150</v>
      </c>
      <c r="AU693" s="191" t="s">
        <v>82</v>
      </c>
      <c r="AY693" s="19" t="s">
        <v>148</v>
      </c>
      <c r="BE693" s="192">
        <f>IF(N693="základní",J693,0)</f>
        <v>0</v>
      </c>
      <c r="BF693" s="192">
        <f>IF(N693="snížená",J693,0)</f>
        <v>0</v>
      </c>
      <c r="BG693" s="192">
        <f>IF(N693="zákl. přenesená",J693,0)</f>
        <v>0</v>
      </c>
      <c r="BH693" s="192">
        <f>IF(N693="sníž. přenesená",J693,0)</f>
        <v>0</v>
      </c>
      <c r="BI693" s="192">
        <f>IF(N693="nulová",J693,0)</f>
        <v>0</v>
      </c>
      <c r="BJ693" s="19" t="s">
        <v>80</v>
      </c>
      <c r="BK693" s="192">
        <f>ROUND(I693*H693,2)</f>
        <v>0</v>
      </c>
      <c r="BL693" s="19" t="s">
        <v>256</v>
      </c>
      <c r="BM693" s="191" t="s">
        <v>968</v>
      </c>
    </row>
    <row r="694" spans="1:65" s="2" customFormat="1" ht="11.25">
      <c r="A694" s="36"/>
      <c r="B694" s="37"/>
      <c r="C694" s="38"/>
      <c r="D694" s="193" t="s">
        <v>157</v>
      </c>
      <c r="E694" s="38"/>
      <c r="F694" s="194" t="s">
        <v>969</v>
      </c>
      <c r="G694" s="38"/>
      <c r="H694" s="38"/>
      <c r="I694" s="195"/>
      <c r="J694" s="38"/>
      <c r="K694" s="38"/>
      <c r="L694" s="41"/>
      <c r="M694" s="196"/>
      <c r="N694" s="197"/>
      <c r="O694" s="66"/>
      <c r="P694" s="66"/>
      <c r="Q694" s="66"/>
      <c r="R694" s="66"/>
      <c r="S694" s="66"/>
      <c r="T694" s="67"/>
      <c r="U694" s="36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  <c r="AT694" s="19" t="s">
        <v>157</v>
      </c>
      <c r="AU694" s="19" t="s">
        <v>82</v>
      </c>
    </row>
    <row r="695" spans="1:65" s="13" customFormat="1" ht="11.25">
      <c r="B695" s="198"/>
      <c r="C695" s="199"/>
      <c r="D695" s="200" t="s">
        <v>159</v>
      </c>
      <c r="E695" s="201" t="s">
        <v>19</v>
      </c>
      <c r="F695" s="202" t="s">
        <v>970</v>
      </c>
      <c r="G695" s="199"/>
      <c r="H695" s="201" t="s">
        <v>19</v>
      </c>
      <c r="I695" s="203"/>
      <c r="J695" s="199"/>
      <c r="K695" s="199"/>
      <c r="L695" s="204"/>
      <c r="M695" s="205"/>
      <c r="N695" s="206"/>
      <c r="O695" s="206"/>
      <c r="P695" s="206"/>
      <c r="Q695" s="206"/>
      <c r="R695" s="206"/>
      <c r="S695" s="206"/>
      <c r="T695" s="207"/>
      <c r="AT695" s="208" t="s">
        <v>159</v>
      </c>
      <c r="AU695" s="208" t="s">
        <v>82</v>
      </c>
      <c r="AV695" s="13" t="s">
        <v>80</v>
      </c>
      <c r="AW695" s="13" t="s">
        <v>34</v>
      </c>
      <c r="AX695" s="13" t="s">
        <v>73</v>
      </c>
      <c r="AY695" s="208" t="s">
        <v>148</v>
      </c>
    </row>
    <row r="696" spans="1:65" s="14" customFormat="1" ht="11.25">
      <c r="B696" s="209"/>
      <c r="C696" s="210"/>
      <c r="D696" s="200" t="s">
        <v>159</v>
      </c>
      <c r="E696" s="211" t="s">
        <v>19</v>
      </c>
      <c r="F696" s="212" t="s">
        <v>971</v>
      </c>
      <c r="G696" s="210"/>
      <c r="H696" s="213">
        <v>149.66800000000001</v>
      </c>
      <c r="I696" s="214"/>
      <c r="J696" s="210"/>
      <c r="K696" s="210"/>
      <c r="L696" s="215"/>
      <c r="M696" s="216"/>
      <c r="N696" s="217"/>
      <c r="O696" s="217"/>
      <c r="P696" s="217"/>
      <c r="Q696" s="217"/>
      <c r="R696" s="217"/>
      <c r="S696" s="217"/>
      <c r="T696" s="218"/>
      <c r="AT696" s="219" t="s">
        <v>159</v>
      </c>
      <c r="AU696" s="219" t="s">
        <v>82</v>
      </c>
      <c r="AV696" s="14" t="s">
        <v>82</v>
      </c>
      <c r="AW696" s="14" t="s">
        <v>34</v>
      </c>
      <c r="AX696" s="14" t="s">
        <v>73</v>
      </c>
      <c r="AY696" s="219" t="s">
        <v>148</v>
      </c>
    </row>
    <row r="697" spans="1:65" s="15" customFormat="1" ht="11.25">
      <c r="B697" s="220"/>
      <c r="C697" s="221"/>
      <c r="D697" s="200" t="s">
        <v>159</v>
      </c>
      <c r="E697" s="222" t="s">
        <v>19</v>
      </c>
      <c r="F697" s="223" t="s">
        <v>162</v>
      </c>
      <c r="G697" s="221"/>
      <c r="H697" s="224">
        <v>149.66800000000001</v>
      </c>
      <c r="I697" s="225"/>
      <c r="J697" s="221"/>
      <c r="K697" s="221"/>
      <c r="L697" s="226"/>
      <c r="M697" s="227"/>
      <c r="N697" s="228"/>
      <c r="O697" s="228"/>
      <c r="P697" s="228"/>
      <c r="Q697" s="228"/>
      <c r="R697" s="228"/>
      <c r="S697" s="228"/>
      <c r="T697" s="229"/>
      <c r="AT697" s="230" t="s">
        <v>159</v>
      </c>
      <c r="AU697" s="230" t="s">
        <v>82</v>
      </c>
      <c r="AV697" s="15" t="s">
        <v>155</v>
      </c>
      <c r="AW697" s="15" t="s">
        <v>34</v>
      </c>
      <c r="AX697" s="15" t="s">
        <v>80</v>
      </c>
      <c r="AY697" s="230" t="s">
        <v>148</v>
      </c>
    </row>
    <row r="698" spans="1:65" s="2" customFormat="1" ht="16.5" customHeight="1">
      <c r="A698" s="36"/>
      <c r="B698" s="37"/>
      <c r="C698" s="180" t="s">
        <v>972</v>
      </c>
      <c r="D698" s="180" t="s">
        <v>150</v>
      </c>
      <c r="E698" s="181" t="s">
        <v>973</v>
      </c>
      <c r="F698" s="182" t="s">
        <v>974</v>
      </c>
      <c r="G698" s="183" t="s">
        <v>153</v>
      </c>
      <c r="H698" s="184">
        <v>23.931999999999999</v>
      </c>
      <c r="I698" s="185"/>
      <c r="J698" s="186">
        <f>ROUND(I698*H698,2)</f>
        <v>0</v>
      </c>
      <c r="K698" s="182" t="s">
        <v>154</v>
      </c>
      <c r="L698" s="41"/>
      <c r="M698" s="187" t="s">
        <v>19</v>
      </c>
      <c r="N698" s="188" t="s">
        <v>44</v>
      </c>
      <c r="O698" s="66"/>
      <c r="P698" s="189">
        <f>O698*H698</f>
        <v>0</v>
      </c>
      <c r="Q698" s="189">
        <v>0</v>
      </c>
      <c r="R698" s="189">
        <f>Q698*H698</f>
        <v>0</v>
      </c>
      <c r="S698" s="189">
        <v>4.4999999999999997E-3</v>
      </c>
      <c r="T698" s="190">
        <f>S698*H698</f>
        <v>0.10769399999999998</v>
      </c>
      <c r="U698" s="36"/>
      <c r="V698" s="36"/>
      <c r="W698" s="36"/>
      <c r="X698" s="36"/>
      <c r="Y698" s="36"/>
      <c r="Z698" s="36"/>
      <c r="AA698" s="36"/>
      <c r="AB698" s="36"/>
      <c r="AC698" s="36"/>
      <c r="AD698" s="36"/>
      <c r="AE698" s="36"/>
      <c r="AR698" s="191" t="s">
        <v>256</v>
      </c>
      <c r="AT698" s="191" t="s">
        <v>150</v>
      </c>
      <c r="AU698" s="191" t="s">
        <v>82</v>
      </c>
      <c r="AY698" s="19" t="s">
        <v>148</v>
      </c>
      <c r="BE698" s="192">
        <f>IF(N698="základní",J698,0)</f>
        <v>0</v>
      </c>
      <c r="BF698" s="192">
        <f>IF(N698="snížená",J698,0)</f>
        <v>0</v>
      </c>
      <c r="BG698" s="192">
        <f>IF(N698="zákl. přenesená",J698,0)</f>
        <v>0</v>
      </c>
      <c r="BH698" s="192">
        <f>IF(N698="sníž. přenesená",J698,0)</f>
        <v>0</v>
      </c>
      <c r="BI698" s="192">
        <f>IF(N698="nulová",J698,0)</f>
        <v>0</v>
      </c>
      <c r="BJ698" s="19" t="s">
        <v>80</v>
      </c>
      <c r="BK698" s="192">
        <f>ROUND(I698*H698,2)</f>
        <v>0</v>
      </c>
      <c r="BL698" s="19" t="s">
        <v>256</v>
      </c>
      <c r="BM698" s="191" t="s">
        <v>975</v>
      </c>
    </row>
    <row r="699" spans="1:65" s="2" customFormat="1" ht="11.25">
      <c r="A699" s="36"/>
      <c r="B699" s="37"/>
      <c r="C699" s="38"/>
      <c r="D699" s="193" t="s">
        <v>157</v>
      </c>
      <c r="E699" s="38"/>
      <c r="F699" s="194" t="s">
        <v>976</v>
      </c>
      <c r="G699" s="38"/>
      <c r="H699" s="38"/>
      <c r="I699" s="195"/>
      <c r="J699" s="38"/>
      <c r="K699" s="38"/>
      <c r="L699" s="41"/>
      <c r="M699" s="196"/>
      <c r="N699" s="197"/>
      <c r="O699" s="66"/>
      <c r="P699" s="66"/>
      <c r="Q699" s="66"/>
      <c r="R699" s="66"/>
      <c r="S699" s="66"/>
      <c r="T699" s="67"/>
      <c r="U699" s="36"/>
      <c r="V699" s="36"/>
      <c r="W699" s="36"/>
      <c r="X699" s="36"/>
      <c r="Y699" s="36"/>
      <c r="Z699" s="36"/>
      <c r="AA699" s="36"/>
      <c r="AB699" s="36"/>
      <c r="AC699" s="36"/>
      <c r="AD699" s="36"/>
      <c r="AE699" s="36"/>
      <c r="AT699" s="19" t="s">
        <v>157</v>
      </c>
      <c r="AU699" s="19" t="s">
        <v>82</v>
      </c>
    </row>
    <row r="700" spans="1:65" s="14" customFormat="1" ht="11.25">
      <c r="B700" s="209"/>
      <c r="C700" s="210"/>
      <c r="D700" s="200" t="s">
        <v>159</v>
      </c>
      <c r="E700" s="211" t="s">
        <v>19</v>
      </c>
      <c r="F700" s="212" t="s">
        <v>977</v>
      </c>
      <c r="G700" s="210"/>
      <c r="H700" s="213">
        <v>23.931999999999999</v>
      </c>
      <c r="I700" s="214"/>
      <c r="J700" s="210"/>
      <c r="K700" s="210"/>
      <c r="L700" s="215"/>
      <c r="M700" s="216"/>
      <c r="N700" s="217"/>
      <c r="O700" s="217"/>
      <c r="P700" s="217"/>
      <c r="Q700" s="217"/>
      <c r="R700" s="217"/>
      <c r="S700" s="217"/>
      <c r="T700" s="218"/>
      <c r="AT700" s="219" t="s">
        <v>159</v>
      </c>
      <c r="AU700" s="219" t="s">
        <v>82</v>
      </c>
      <c r="AV700" s="14" t="s">
        <v>82</v>
      </c>
      <c r="AW700" s="14" t="s">
        <v>34</v>
      </c>
      <c r="AX700" s="14" t="s">
        <v>80</v>
      </c>
      <c r="AY700" s="219" t="s">
        <v>148</v>
      </c>
    </row>
    <row r="701" spans="1:65" s="2" customFormat="1" ht="16.5" customHeight="1">
      <c r="A701" s="36"/>
      <c r="B701" s="37"/>
      <c r="C701" s="180" t="s">
        <v>978</v>
      </c>
      <c r="D701" s="180" t="s">
        <v>150</v>
      </c>
      <c r="E701" s="181" t="s">
        <v>979</v>
      </c>
      <c r="F701" s="182" t="s">
        <v>980</v>
      </c>
      <c r="G701" s="183" t="s">
        <v>153</v>
      </c>
      <c r="H701" s="184">
        <v>327.76499999999999</v>
      </c>
      <c r="I701" s="185"/>
      <c r="J701" s="186">
        <f>ROUND(I701*H701,2)</f>
        <v>0</v>
      </c>
      <c r="K701" s="182" t="s">
        <v>154</v>
      </c>
      <c r="L701" s="41"/>
      <c r="M701" s="187" t="s">
        <v>19</v>
      </c>
      <c r="N701" s="188" t="s">
        <v>44</v>
      </c>
      <c r="O701" s="66"/>
      <c r="P701" s="189">
        <f>O701*H701</f>
        <v>0</v>
      </c>
      <c r="Q701" s="189">
        <v>4.0000000000000002E-4</v>
      </c>
      <c r="R701" s="189">
        <f>Q701*H701</f>
        <v>0.131106</v>
      </c>
      <c r="S701" s="189">
        <v>0</v>
      </c>
      <c r="T701" s="190">
        <f>S701*H701</f>
        <v>0</v>
      </c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R701" s="191" t="s">
        <v>256</v>
      </c>
      <c r="AT701" s="191" t="s">
        <v>150</v>
      </c>
      <c r="AU701" s="191" t="s">
        <v>82</v>
      </c>
      <c r="AY701" s="19" t="s">
        <v>148</v>
      </c>
      <c r="BE701" s="192">
        <f>IF(N701="základní",J701,0)</f>
        <v>0</v>
      </c>
      <c r="BF701" s="192">
        <f>IF(N701="snížená",J701,0)</f>
        <v>0</v>
      </c>
      <c r="BG701" s="192">
        <f>IF(N701="zákl. přenesená",J701,0)</f>
        <v>0</v>
      </c>
      <c r="BH701" s="192">
        <f>IF(N701="sníž. přenesená",J701,0)</f>
        <v>0</v>
      </c>
      <c r="BI701" s="192">
        <f>IF(N701="nulová",J701,0)</f>
        <v>0</v>
      </c>
      <c r="BJ701" s="19" t="s">
        <v>80</v>
      </c>
      <c r="BK701" s="192">
        <f>ROUND(I701*H701,2)</f>
        <v>0</v>
      </c>
      <c r="BL701" s="19" t="s">
        <v>256</v>
      </c>
      <c r="BM701" s="191" t="s">
        <v>981</v>
      </c>
    </row>
    <row r="702" spans="1:65" s="2" customFormat="1" ht="11.25">
      <c r="A702" s="36"/>
      <c r="B702" s="37"/>
      <c r="C702" s="38"/>
      <c r="D702" s="193" t="s">
        <v>157</v>
      </c>
      <c r="E702" s="38"/>
      <c r="F702" s="194" t="s">
        <v>982</v>
      </c>
      <c r="G702" s="38"/>
      <c r="H702" s="38"/>
      <c r="I702" s="195"/>
      <c r="J702" s="38"/>
      <c r="K702" s="38"/>
      <c r="L702" s="41"/>
      <c r="M702" s="196"/>
      <c r="N702" s="197"/>
      <c r="O702" s="66"/>
      <c r="P702" s="66"/>
      <c r="Q702" s="66"/>
      <c r="R702" s="66"/>
      <c r="S702" s="66"/>
      <c r="T702" s="67"/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T702" s="19" t="s">
        <v>157</v>
      </c>
      <c r="AU702" s="19" t="s">
        <v>82</v>
      </c>
    </row>
    <row r="703" spans="1:65" s="13" customFormat="1" ht="11.25">
      <c r="B703" s="198"/>
      <c r="C703" s="199"/>
      <c r="D703" s="200" t="s">
        <v>159</v>
      </c>
      <c r="E703" s="201" t="s">
        <v>19</v>
      </c>
      <c r="F703" s="202" t="s">
        <v>506</v>
      </c>
      <c r="G703" s="199"/>
      <c r="H703" s="201" t="s">
        <v>19</v>
      </c>
      <c r="I703" s="203"/>
      <c r="J703" s="199"/>
      <c r="K703" s="199"/>
      <c r="L703" s="204"/>
      <c r="M703" s="205"/>
      <c r="N703" s="206"/>
      <c r="O703" s="206"/>
      <c r="P703" s="206"/>
      <c r="Q703" s="206"/>
      <c r="R703" s="206"/>
      <c r="S703" s="206"/>
      <c r="T703" s="207"/>
      <c r="AT703" s="208" t="s">
        <v>159</v>
      </c>
      <c r="AU703" s="208" t="s">
        <v>82</v>
      </c>
      <c r="AV703" s="13" t="s">
        <v>80</v>
      </c>
      <c r="AW703" s="13" t="s">
        <v>34</v>
      </c>
      <c r="AX703" s="13" t="s">
        <v>73</v>
      </c>
      <c r="AY703" s="208" t="s">
        <v>148</v>
      </c>
    </row>
    <row r="704" spans="1:65" s="13" customFormat="1" ht="11.25">
      <c r="B704" s="198"/>
      <c r="C704" s="199"/>
      <c r="D704" s="200" t="s">
        <v>159</v>
      </c>
      <c r="E704" s="201" t="s">
        <v>19</v>
      </c>
      <c r="F704" s="202" t="s">
        <v>983</v>
      </c>
      <c r="G704" s="199"/>
      <c r="H704" s="201" t="s">
        <v>19</v>
      </c>
      <c r="I704" s="203"/>
      <c r="J704" s="199"/>
      <c r="K704" s="199"/>
      <c r="L704" s="204"/>
      <c r="M704" s="205"/>
      <c r="N704" s="206"/>
      <c r="O704" s="206"/>
      <c r="P704" s="206"/>
      <c r="Q704" s="206"/>
      <c r="R704" s="206"/>
      <c r="S704" s="206"/>
      <c r="T704" s="207"/>
      <c r="AT704" s="208" t="s">
        <v>159</v>
      </c>
      <c r="AU704" s="208" t="s">
        <v>82</v>
      </c>
      <c r="AV704" s="13" t="s">
        <v>80</v>
      </c>
      <c r="AW704" s="13" t="s">
        <v>34</v>
      </c>
      <c r="AX704" s="13" t="s">
        <v>73</v>
      </c>
      <c r="AY704" s="208" t="s">
        <v>148</v>
      </c>
    </row>
    <row r="705" spans="1:65" s="14" customFormat="1" ht="11.25">
      <c r="B705" s="209"/>
      <c r="C705" s="210"/>
      <c r="D705" s="200" t="s">
        <v>159</v>
      </c>
      <c r="E705" s="211" t="s">
        <v>19</v>
      </c>
      <c r="F705" s="212" t="s">
        <v>984</v>
      </c>
      <c r="G705" s="210"/>
      <c r="H705" s="213">
        <v>146.37</v>
      </c>
      <c r="I705" s="214"/>
      <c r="J705" s="210"/>
      <c r="K705" s="210"/>
      <c r="L705" s="215"/>
      <c r="M705" s="216"/>
      <c r="N705" s="217"/>
      <c r="O705" s="217"/>
      <c r="P705" s="217"/>
      <c r="Q705" s="217"/>
      <c r="R705" s="217"/>
      <c r="S705" s="217"/>
      <c r="T705" s="218"/>
      <c r="AT705" s="219" t="s">
        <v>159</v>
      </c>
      <c r="AU705" s="219" t="s">
        <v>82</v>
      </c>
      <c r="AV705" s="14" t="s">
        <v>82</v>
      </c>
      <c r="AW705" s="14" t="s">
        <v>34</v>
      </c>
      <c r="AX705" s="14" t="s">
        <v>73</v>
      </c>
      <c r="AY705" s="219" t="s">
        <v>148</v>
      </c>
    </row>
    <row r="706" spans="1:65" s="14" customFormat="1" ht="11.25">
      <c r="B706" s="209"/>
      <c r="C706" s="210"/>
      <c r="D706" s="200" t="s">
        <v>159</v>
      </c>
      <c r="E706" s="211" t="s">
        <v>19</v>
      </c>
      <c r="F706" s="212" t="s">
        <v>985</v>
      </c>
      <c r="G706" s="210"/>
      <c r="H706" s="213">
        <v>145.14500000000001</v>
      </c>
      <c r="I706" s="214"/>
      <c r="J706" s="210"/>
      <c r="K706" s="210"/>
      <c r="L706" s="215"/>
      <c r="M706" s="216"/>
      <c r="N706" s="217"/>
      <c r="O706" s="217"/>
      <c r="P706" s="217"/>
      <c r="Q706" s="217"/>
      <c r="R706" s="217"/>
      <c r="S706" s="217"/>
      <c r="T706" s="218"/>
      <c r="AT706" s="219" t="s">
        <v>159</v>
      </c>
      <c r="AU706" s="219" t="s">
        <v>82</v>
      </c>
      <c r="AV706" s="14" t="s">
        <v>82</v>
      </c>
      <c r="AW706" s="14" t="s">
        <v>34</v>
      </c>
      <c r="AX706" s="14" t="s">
        <v>73</v>
      </c>
      <c r="AY706" s="219" t="s">
        <v>148</v>
      </c>
    </row>
    <row r="707" spans="1:65" s="16" customFormat="1" ht="11.25">
      <c r="B707" s="242"/>
      <c r="C707" s="243"/>
      <c r="D707" s="200" t="s">
        <v>159</v>
      </c>
      <c r="E707" s="244" t="s">
        <v>19</v>
      </c>
      <c r="F707" s="245" t="s">
        <v>486</v>
      </c>
      <c r="G707" s="243"/>
      <c r="H707" s="246">
        <v>291.51499999999999</v>
      </c>
      <c r="I707" s="247"/>
      <c r="J707" s="243"/>
      <c r="K707" s="243"/>
      <c r="L707" s="248"/>
      <c r="M707" s="249"/>
      <c r="N707" s="250"/>
      <c r="O707" s="250"/>
      <c r="P707" s="250"/>
      <c r="Q707" s="250"/>
      <c r="R707" s="250"/>
      <c r="S707" s="250"/>
      <c r="T707" s="251"/>
      <c r="AT707" s="252" t="s">
        <v>159</v>
      </c>
      <c r="AU707" s="252" t="s">
        <v>82</v>
      </c>
      <c r="AV707" s="16" t="s">
        <v>169</v>
      </c>
      <c r="AW707" s="16" t="s">
        <v>34</v>
      </c>
      <c r="AX707" s="16" t="s">
        <v>73</v>
      </c>
      <c r="AY707" s="252" t="s">
        <v>148</v>
      </c>
    </row>
    <row r="708" spans="1:65" s="13" customFormat="1" ht="11.25">
      <c r="B708" s="198"/>
      <c r="C708" s="199"/>
      <c r="D708" s="200" t="s">
        <v>159</v>
      </c>
      <c r="E708" s="201" t="s">
        <v>19</v>
      </c>
      <c r="F708" s="202" t="s">
        <v>986</v>
      </c>
      <c r="G708" s="199"/>
      <c r="H708" s="201" t="s">
        <v>19</v>
      </c>
      <c r="I708" s="203"/>
      <c r="J708" s="199"/>
      <c r="K708" s="199"/>
      <c r="L708" s="204"/>
      <c r="M708" s="205"/>
      <c r="N708" s="206"/>
      <c r="O708" s="206"/>
      <c r="P708" s="206"/>
      <c r="Q708" s="206"/>
      <c r="R708" s="206"/>
      <c r="S708" s="206"/>
      <c r="T708" s="207"/>
      <c r="AT708" s="208" t="s">
        <v>159</v>
      </c>
      <c r="AU708" s="208" t="s">
        <v>82</v>
      </c>
      <c r="AV708" s="13" t="s">
        <v>80</v>
      </c>
      <c r="AW708" s="13" t="s">
        <v>34</v>
      </c>
      <c r="AX708" s="13" t="s">
        <v>73</v>
      </c>
      <c r="AY708" s="208" t="s">
        <v>148</v>
      </c>
    </row>
    <row r="709" spans="1:65" s="14" customFormat="1" ht="11.25">
      <c r="B709" s="209"/>
      <c r="C709" s="210"/>
      <c r="D709" s="200" t="s">
        <v>159</v>
      </c>
      <c r="E709" s="211" t="s">
        <v>19</v>
      </c>
      <c r="F709" s="212" t="s">
        <v>987</v>
      </c>
      <c r="G709" s="210"/>
      <c r="H709" s="213">
        <v>36.25</v>
      </c>
      <c r="I709" s="214"/>
      <c r="J709" s="210"/>
      <c r="K709" s="210"/>
      <c r="L709" s="215"/>
      <c r="M709" s="216"/>
      <c r="N709" s="217"/>
      <c r="O709" s="217"/>
      <c r="P709" s="217"/>
      <c r="Q709" s="217"/>
      <c r="R709" s="217"/>
      <c r="S709" s="217"/>
      <c r="T709" s="218"/>
      <c r="AT709" s="219" t="s">
        <v>159</v>
      </c>
      <c r="AU709" s="219" t="s">
        <v>82</v>
      </c>
      <c r="AV709" s="14" t="s">
        <v>82</v>
      </c>
      <c r="AW709" s="14" t="s">
        <v>34</v>
      </c>
      <c r="AX709" s="14" t="s">
        <v>73</v>
      </c>
      <c r="AY709" s="219" t="s">
        <v>148</v>
      </c>
    </row>
    <row r="710" spans="1:65" s="15" customFormat="1" ht="11.25">
      <c r="B710" s="220"/>
      <c r="C710" s="221"/>
      <c r="D710" s="200" t="s">
        <v>159</v>
      </c>
      <c r="E710" s="222" t="s">
        <v>19</v>
      </c>
      <c r="F710" s="223" t="s">
        <v>162</v>
      </c>
      <c r="G710" s="221"/>
      <c r="H710" s="224">
        <v>327.76499999999999</v>
      </c>
      <c r="I710" s="225"/>
      <c r="J710" s="221"/>
      <c r="K710" s="221"/>
      <c r="L710" s="226"/>
      <c r="M710" s="227"/>
      <c r="N710" s="228"/>
      <c r="O710" s="228"/>
      <c r="P710" s="228"/>
      <c r="Q710" s="228"/>
      <c r="R710" s="228"/>
      <c r="S710" s="228"/>
      <c r="T710" s="229"/>
      <c r="AT710" s="230" t="s">
        <v>159</v>
      </c>
      <c r="AU710" s="230" t="s">
        <v>82</v>
      </c>
      <c r="AV710" s="15" t="s">
        <v>155</v>
      </c>
      <c r="AW710" s="15" t="s">
        <v>34</v>
      </c>
      <c r="AX710" s="15" t="s">
        <v>80</v>
      </c>
      <c r="AY710" s="230" t="s">
        <v>148</v>
      </c>
    </row>
    <row r="711" spans="1:65" s="2" customFormat="1" ht="16.5" customHeight="1">
      <c r="A711" s="36"/>
      <c r="B711" s="37"/>
      <c r="C711" s="180" t="s">
        <v>988</v>
      </c>
      <c r="D711" s="180" t="s">
        <v>150</v>
      </c>
      <c r="E711" s="181" t="s">
        <v>989</v>
      </c>
      <c r="F711" s="182" t="s">
        <v>990</v>
      </c>
      <c r="G711" s="183" t="s">
        <v>153</v>
      </c>
      <c r="H711" s="184">
        <v>50.567999999999998</v>
      </c>
      <c r="I711" s="185"/>
      <c r="J711" s="186">
        <f>ROUND(I711*H711,2)</f>
        <v>0</v>
      </c>
      <c r="K711" s="182" t="s">
        <v>154</v>
      </c>
      <c r="L711" s="41"/>
      <c r="M711" s="187" t="s">
        <v>19</v>
      </c>
      <c r="N711" s="188" t="s">
        <v>44</v>
      </c>
      <c r="O711" s="66"/>
      <c r="P711" s="189">
        <f>O711*H711</f>
        <v>0</v>
      </c>
      <c r="Q711" s="189">
        <v>4.0000000000000002E-4</v>
      </c>
      <c r="R711" s="189">
        <f>Q711*H711</f>
        <v>2.0227200000000001E-2</v>
      </c>
      <c r="S711" s="189">
        <v>0</v>
      </c>
      <c r="T711" s="190">
        <f>S711*H711</f>
        <v>0</v>
      </c>
      <c r="U711" s="36"/>
      <c r="V711" s="36"/>
      <c r="W711" s="36"/>
      <c r="X711" s="36"/>
      <c r="Y711" s="36"/>
      <c r="Z711" s="36"/>
      <c r="AA711" s="36"/>
      <c r="AB711" s="36"/>
      <c r="AC711" s="36"/>
      <c r="AD711" s="36"/>
      <c r="AE711" s="36"/>
      <c r="AR711" s="191" t="s">
        <v>256</v>
      </c>
      <c r="AT711" s="191" t="s">
        <v>150</v>
      </c>
      <c r="AU711" s="191" t="s">
        <v>82</v>
      </c>
      <c r="AY711" s="19" t="s">
        <v>148</v>
      </c>
      <c r="BE711" s="192">
        <f>IF(N711="základní",J711,0)</f>
        <v>0</v>
      </c>
      <c r="BF711" s="192">
        <f>IF(N711="snížená",J711,0)</f>
        <v>0</v>
      </c>
      <c r="BG711" s="192">
        <f>IF(N711="zákl. přenesená",J711,0)</f>
        <v>0</v>
      </c>
      <c r="BH711" s="192">
        <f>IF(N711="sníž. přenesená",J711,0)</f>
        <v>0</v>
      </c>
      <c r="BI711" s="192">
        <f>IF(N711="nulová",J711,0)</f>
        <v>0</v>
      </c>
      <c r="BJ711" s="19" t="s">
        <v>80</v>
      </c>
      <c r="BK711" s="192">
        <f>ROUND(I711*H711,2)</f>
        <v>0</v>
      </c>
      <c r="BL711" s="19" t="s">
        <v>256</v>
      </c>
      <c r="BM711" s="191" t="s">
        <v>991</v>
      </c>
    </row>
    <row r="712" spans="1:65" s="2" customFormat="1" ht="11.25">
      <c r="A712" s="36"/>
      <c r="B712" s="37"/>
      <c r="C712" s="38"/>
      <c r="D712" s="193" t="s">
        <v>157</v>
      </c>
      <c r="E712" s="38"/>
      <c r="F712" s="194" t="s">
        <v>992</v>
      </c>
      <c r="G712" s="38"/>
      <c r="H712" s="38"/>
      <c r="I712" s="195"/>
      <c r="J712" s="38"/>
      <c r="K712" s="38"/>
      <c r="L712" s="41"/>
      <c r="M712" s="196"/>
      <c r="N712" s="197"/>
      <c r="O712" s="66"/>
      <c r="P712" s="66"/>
      <c r="Q712" s="66"/>
      <c r="R712" s="66"/>
      <c r="S712" s="66"/>
      <c r="T712" s="67"/>
      <c r="U712" s="36"/>
      <c r="V712" s="36"/>
      <c r="W712" s="36"/>
      <c r="X712" s="36"/>
      <c r="Y712" s="36"/>
      <c r="Z712" s="36"/>
      <c r="AA712" s="36"/>
      <c r="AB712" s="36"/>
      <c r="AC712" s="36"/>
      <c r="AD712" s="36"/>
      <c r="AE712" s="36"/>
      <c r="AT712" s="19" t="s">
        <v>157</v>
      </c>
      <c r="AU712" s="19" t="s">
        <v>82</v>
      </c>
    </row>
    <row r="713" spans="1:65" s="13" customFormat="1" ht="11.25">
      <c r="B713" s="198"/>
      <c r="C713" s="199"/>
      <c r="D713" s="200" t="s">
        <v>159</v>
      </c>
      <c r="E713" s="201" t="s">
        <v>19</v>
      </c>
      <c r="F713" s="202" t="s">
        <v>506</v>
      </c>
      <c r="G713" s="199"/>
      <c r="H713" s="201" t="s">
        <v>19</v>
      </c>
      <c r="I713" s="203"/>
      <c r="J713" s="199"/>
      <c r="K713" s="199"/>
      <c r="L713" s="204"/>
      <c r="M713" s="205"/>
      <c r="N713" s="206"/>
      <c r="O713" s="206"/>
      <c r="P713" s="206"/>
      <c r="Q713" s="206"/>
      <c r="R713" s="206"/>
      <c r="S713" s="206"/>
      <c r="T713" s="207"/>
      <c r="AT713" s="208" t="s">
        <v>159</v>
      </c>
      <c r="AU713" s="208" t="s">
        <v>82</v>
      </c>
      <c r="AV713" s="13" t="s">
        <v>80</v>
      </c>
      <c r="AW713" s="13" t="s">
        <v>34</v>
      </c>
      <c r="AX713" s="13" t="s">
        <v>73</v>
      </c>
      <c r="AY713" s="208" t="s">
        <v>148</v>
      </c>
    </row>
    <row r="714" spans="1:65" s="13" customFormat="1" ht="11.25">
      <c r="B714" s="198"/>
      <c r="C714" s="199"/>
      <c r="D714" s="200" t="s">
        <v>159</v>
      </c>
      <c r="E714" s="201" t="s">
        <v>19</v>
      </c>
      <c r="F714" s="202" t="s">
        <v>993</v>
      </c>
      <c r="G714" s="199"/>
      <c r="H714" s="201" t="s">
        <v>19</v>
      </c>
      <c r="I714" s="203"/>
      <c r="J714" s="199"/>
      <c r="K714" s="199"/>
      <c r="L714" s="204"/>
      <c r="M714" s="205"/>
      <c r="N714" s="206"/>
      <c r="O714" s="206"/>
      <c r="P714" s="206"/>
      <c r="Q714" s="206"/>
      <c r="R714" s="206"/>
      <c r="S714" s="206"/>
      <c r="T714" s="207"/>
      <c r="AT714" s="208" t="s">
        <v>159</v>
      </c>
      <c r="AU714" s="208" t="s">
        <v>82</v>
      </c>
      <c r="AV714" s="13" t="s">
        <v>80</v>
      </c>
      <c r="AW714" s="13" t="s">
        <v>34</v>
      </c>
      <c r="AX714" s="13" t="s">
        <v>73</v>
      </c>
      <c r="AY714" s="208" t="s">
        <v>148</v>
      </c>
    </row>
    <row r="715" spans="1:65" s="14" customFormat="1" ht="11.25">
      <c r="B715" s="209"/>
      <c r="C715" s="210"/>
      <c r="D715" s="200" t="s">
        <v>159</v>
      </c>
      <c r="E715" s="211" t="s">
        <v>19</v>
      </c>
      <c r="F715" s="212" t="s">
        <v>994</v>
      </c>
      <c r="G715" s="210"/>
      <c r="H715" s="213">
        <v>50.567999999999998</v>
      </c>
      <c r="I715" s="214"/>
      <c r="J715" s="210"/>
      <c r="K715" s="210"/>
      <c r="L715" s="215"/>
      <c r="M715" s="216"/>
      <c r="N715" s="217"/>
      <c r="O715" s="217"/>
      <c r="P715" s="217"/>
      <c r="Q715" s="217"/>
      <c r="R715" s="217"/>
      <c r="S715" s="217"/>
      <c r="T715" s="218"/>
      <c r="AT715" s="219" t="s">
        <v>159</v>
      </c>
      <c r="AU715" s="219" t="s">
        <v>82</v>
      </c>
      <c r="AV715" s="14" t="s">
        <v>82</v>
      </c>
      <c r="AW715" s="14" t="s">
        <v>34</v>
      </c>
      <c r="AX715" s="14" t="s">
        <v>73</v>
      </c>
      <c r="AY715" s="219" t="s">
        <v>148</v>
      </c>
    </row>
    <row r="716" spans="1:65" s="15" customFormat="1" ht="11.25">
      <c r="B716" s="220"/>
      <c r="C716" s="221"/>
      <c r="D716" s="200" t="s">
        <v>159</v>
      </c>
      <c r="E716" s="222" t="s">
        <v>19</v>
      </c>
      <c r="F716" s="223" t="s">
        <v>162</v>
      </c>
      <c r="G716" s="221"/>
      <c r="H716" s="224">
        <v>50.567999999999998</v>
      </c>
      <c r="I716" s="225"/>
      <c r="J716" s="221"/>
      <c r="K716" s="221"/>
      <c r="L716" s="226"/>
      <c r="M716" s="227"/>
      <c r="N716" s="228"/>
      <c r="O716" s="228"/>
      <c r="P716" s="228"/>
      <c r="Q716" s="228"/>
      <c r="R716" s="228"/>
      <c r="S716" s="228"/>
      <c r="T716" s="229"/>
      <c r="AT716" s="230" t="s">
        <v>159</v>
      </c>
      <c r="AU716" s="230" t="s">
        <v>82</v>
      </c>
      <c r="AV716" s="15" t="s">
        <v>155</v>
      </c>
      <c r="AW716" s="15" t="s">
        <v>34</v>
      </c>
      <c r="AX716" s="15" t="s">
        <v>80</v>
      </c>
      <c r="AY716" s="230" t="s">
        <v>148</v>
      </c>
    </row>
    <row r="717" spans="1:65" s="2" customFormat="1" ht="16.5" customHeight="1">
      <c r="A717" s="36"/>
      <c r="B717" s="37"/>
      <c r="C717" s="231" t="s">
        <v>995</v>
      </c>
      <c r="D717" s="231" t="s">
        <v>234</v>
      </c>
      <c r="E717" s="232" t="s">
        <v>996</v>
      </c>
      <c r="F717" s="233" t="s">
        <v>997</v>
      </c>
      <c r="G717" s="234" t="s">
        <v>153</v>
      </c>
      <c r="H717" s="235">
        <v>416.166</v>
      </c>
      <c r="I717" s="236"/>
      <c r="J717" s="237">
        <f>ROUND(I717*H717,2)</f>
        <v>0</v>
      </c>
      <c r="K717" s="233" t="s">
        <v>19</v>
      </c>
      <c r="L717" s="238"/>
      <c r="M717" s="239" t="s">
        <v>19</v>
      </c>
      <c r="N717" s="240" t="s">
        <v>44</v>
      </c>
      <c r="O717" s="66"/>
      <c r="P717" s="189">
        <f>O717*H717</f>
        <v>0</v>
      </c>
      <c r="Q717" s="189">
        <v>5.0000000000000001E-3</v>
      </c>
      <c r="R717" s="189">
        <f>Q717*H717</f>
        <v>2.0808300000000002</v>
      </c>
      <c r="S717" s="189">
        <v>0</v>
      </c>
      <c r="T717" s="190">
        <f>S717*H717</f>
        <v>0</v>
      </c>
      <c r="U717" s="36"/>
      <c r="V717" s="36"/>
      <c r="W717" s="36"/>
      <c r="X717" s="36"/>
      <c r="Y717" s="36"/>
      <c r="Z717" s="36"/>
      <c r="AA717" s="36"/>
      <c r="AB717" s="36"/>
      <c r="AC717" s="36"/>
      <c r="AD717" s="36"/>
      <c r="AE717" s="36"/>
      <c r="AR717" s="191" t="s">
        <v>359</v>
      </c>
      <c r="AT717" s="191" t="s">
        <v>234</v>
      </c>
      <c r="AU717" s="191" t="s">
        <v>82</v>
      </c>
      <c r="AY717" s="19" t="s">
        <v>148</v>
      </c>
      <c r="BE717" s="192">
        <f>IF(N717="základní",J717,0)</f>
        <v>0</v>
      </c>
      <c r="BF717" s="192">
        <f>IF(N717="snížená",J717,0)</f>
        <v>0</v>
      </c>
      <c r="BG717" s="192">
        <f>IF(N717="zákl. přenesená",J717,0)</f>
        <v>0</v>
      </c>
      <c r="BH717" s="192">
        <f>IF(N717="sníž. přenesená",J717,0)</f>
        <v>0</v>
      </c>
      <c r="BI717" s="192">
        <f>IF(N717="nulová",J717,0)</f>
        <v>0</v>
      </c>
      <c r="BJ717" s="19" t="s">
        <v>80</v>
      </c>
      <c r="BK717" s="192">
        <f>ROUND(I717*H717,2)</f>
        <v>0</v>
      </c>
      <c r="BL717" s="19" t="s">
        <v>256</v>
      </c>
      <c r="BM717" s="191" t="s">
        <v>998</v>
      </c>
    </row>
    <row r="718" spans="1:65" s="14" customFormat="1" ht="11.25">
      <c r="B718" s="209"/>
      <c r="C718" s="210"/>
      <c r="D718" s="200" t="s">
        <v>159</v>
      </c>
      <c r="E718" s="211" t="s">
        <v>19</v>
      </c>
      <c r="F718" s="212" t="s">
        <v>999</v>
      </c>
      <c r="G718" s="210"/>
      <c r="H718" s="213">
        <v>416.166</v>
      </c>
      <c r="I718" s="214"/>
      <c r="J718" s="210"/>
      <c r="K718" s="210"/>
      <c r="L718" s="215"/>
      <c r="M718" s="216"/>
      <c r="N718" s="217"/>
      <c r="O718" s="217"/>
      <c r="P718" s="217"/>
      <c r="Q718" s="217"/>
      <c r="R718" s="217"/>
      <c r="S718" s="217"/>
      <c r="T718" s="218"/>
      <c r="AT718" s="219" t="s">
        <v>159</v>
      </c>
      <c r="AU718" s="219" t="s">
        <v>82</v>
      </c>
      <c r="AV718" s="14" t="s">
        <v>82</v>
      </c>
      <c r="AW718" s="14" t="s">
        <v>34</v>
      </c>
      <c r="AX718" s="14" t="s">
        <v>73</v>
      </c>
      <c r="AY718" s="219" t="s">
        <v>148</v>
      </c>
    </row>
    <row r="719" spans="1:65" s="15" customFormat="1" ht="11.25">
      <c r="B719" s="220"/>
      <c r="C719" s="221"/>
      <c r="D719" s="200" t="s">
        <v>159</v>
      </c>
      <c r="E719" s="222" t="s">
        <v>19</v>
      </c>
      <c r="F719" s="223" t="s">
        <v>162</v>
      </c>
      <c r="G719" s="221"/>
      <c r="H719" s="224">
        <v>416.166</v>
      </c>
      <c r="I719" s="225"/>
      <c r="J719" s="221"/>
      <c r="K719" s="221"/>
      <c r="L719" s="226"/>
      <c r="M719" s="227"/>
      <c r="N719" s="228"/>
      <c r="O719" s="228"/>
      <c r="P719" s="228"/>
      <c r="Q719" s="228"/>
      <c r="R719" s="228"/>
      <c r="S719" s="228"/>
      <c r="T719" s="229"/>
      <c r="AT719" s="230" t="s">
        <v>159</v>
      </c>
      <c r="AU719" s="230" t="s">
        <v>82</v>
      </c>
      <c r="AV719" s="15" t="s">
        <v>155</v>
      </c>
      <c r="AW719" s="15" t="s">
        <v>34</v>
      </c>
      <c r="AX719" s="15" t="s">
        <v>80</v>
      </c>
      <c r="AY719" s="230" t="s">
        <v>148</v>
      </c>
    </row>
    <row r="720" spans="1:65" s="2" customFormat="1" ht="16.5" customHeight="1">
      <c r="A720" s="36"/>
      <c r="B720" s="37"/>
      <c r="C720" s="180" t="s">
        <v>1000</v>
      </c>
      <c r="D720" s="180" t="s">
        <v>150</v>
      </c>
      <c r="E720" s="181" t="s">
        <v>1001</v>
      </c>
      <c r="F720" s="182" t="s">
        <v>1002</v>
      </c>
      <c r="G720" s="183" t="s">
        <v>153</v>
      </c>
      <c r="H720" s="184">
        <v>327.76499999999999</v>
      </c>
      <c r="I720" s="185"/>
      <c r="J720" s="186">
        <f>ROUND(I720*H720,2)</f>
        <v>0</v>
      </c>
      <c r="K720" s="182" t="s">
        <v>154</v>
      </c>
      <c r="L720" s="41"/>
      <c r="M720" s="187" t="s">
        <v>19</v>
      </c>
      <c r="N720" s="188" t="s">
        <v>44</v>
      </c>
      <c r="O720" s="66"/>
      <c r="P720" s="189">
        <f>O720*H720</f>
        <v>0</v>
      </c>
      <c r="Q720" s="189">
        <v>0</v>
      </c>
      <c r="R720" s="189">
        <f>Q720*H720</f>
        <v>0</v>
      </c>
      <c r="S720" s="189">
        <v>0</v>
      </c>
      <c r="T720" s="190">
        <f>S720*H720</f>
        <v>0</v>
      </c>
      <c r="U720" s="36"/>
      <c r="V720" s="36"/>
      <c r="W720" s="36"/>
      <c r="X720" s="36"/>
      <c r="Y720" s="36"/>
      <c r="Z720" s="36"/>
      <c r="AA720" s="36"/>
      <c r="AB720" s="36"/>
      <c r="AC720" s="36"/>
      <c r="AD720" s="36"/>
      <c r="AE720" s="36"/>
      <c r="AR720" s="191" t="s">
        <v>256</v>
      </c>
      <c r="AT720" s="191" t="s">
        <v>150</v>
      </c>
      <c r="AU720" s="191" t="s">
        <v>82</v>
      </c>
      <c r="AY720" s="19" t="s">
        <v>148</v>
      </c>
      <c r="BE720" s="192">
        <f>IF(N720="základní",J720,0)</f>
        <v>0</v>
      </c>
      <c r="BF720" s="192">
        <f>IF(N720="snížená",J720,0)</f>
        <v>0</v>
      </c>
      <c r="BG720" s="192">
        <f>IF(N720="zákl. přenesená",J720,0)</f>
        <v>0</v>
      </c>
      <c r="BH720" s="192">
        <f>IF(N720="sníž. přenesená",J720,0)</f>
        <v>0</v>
      </c>
      <c r="BI720" s="192">
        <f>IF(N720="nulová",J720,0)</f>
        <v>0</v>
      </c>
      <c r="BJ720" s="19" t="s">
        <v>80</v>
      </c>
      <c r="BK720" s="192">
        <f>ROUND(I720*H720,2)</f>
        <v>0</v>
      </c>
      <c r="BL720" s="19" t="s">
        <v>256</v>
      </c>
      <c r="BM720" s="191" t="s">
        <v>1003</v>
      </c>
    </row>
    <row r="721" spans="1:65" s="2" customFormat="1" ht="11.25">
      <c r="A721" s="36"/>
      <c r="B721" s="37"/>
      <c r="C721" s="38"/>
      <c r="D721" s="193" t="s">
        <v>157</v>
      </c>
      <c r="E721" s="38"/>
      <c r="F721" s="194" t="s">
        <v>1004</v>
      </c>
      <c r="G721" s="38"/>
      <c r="H721" s="38"/>
      <c r="I721" s="195"/>
      <c r="J721" s="38"/>
      <c r="K721" s="38"/>
      <c r="L721" s="41"/>
      <c r="M721" s="196"/>
      <c r="N721" s="197"/>
      <c r="O721" s="66"/>
      <c r="P721" s="66"/>
      <c r="Q721" s="66"/>
      <c r="R721" s="66"/>
      <c r="S721" s="66"/>
      <c r="T721" s="67"/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T721" s="19" t="s">
        <v>157</v>
      </c>
      <c r="AU721" s="19" t="s">
        <v>82</v>
      </c>
    </row>
    <row r="722" spans="1:65" s="13" customFormat="1" ht="11.25">
      <c r="B722" s="198"/>
      <c r="C722" s="199"/>
      <c r="D722" s="200" t="s">
        <v>159</v>
      </c>
      <c r="E722" s="201" t="s">
        <v>19</v>
      </c>
      <c r="F722" s="202" t="s">
        <v>506</v>
      </c>
      <c r="G722" s="199"/>
      <c r="H722" s="201" t="s">
        <v>19</v>
      </c>
      <c r="I722" s="203"/>
      <c r="J722" s="199"/>
      <c r="K722" s="199"/>
      <c r="L722" s="204"/>
      <c r="M722" s="205"/>
      <c r="N722" s="206"/>
      <c r="O722" s="206"/>
      <c r="P722" s="206"/>
      <c r="Q722" s="206"/>
      <c r="R722" s="206"/>
      <c r="S722" s="206"/>
      <c r="T722" s="207"/>
      <c r="AT722" s="208" t="s">
        <v>159</v>
      </c>
      <c r="AU722" s="208" t="s">
        <v>82</v>
      </c>
      <c r="AV722" s="13" t="s">
        <v>80</v>
      </c>
      <c r="AW722" s="13" t="s">
        <v>34</v>
      </c>
      <c r="AX722" s="13" t="s">
        <v>73</v>
      </c>
      <c r="AY722" s="208" t="s">
        <v>148</v>
      </c>
    </row>
    <row r="723" spans="1:65" s="13" customFormat="1" ht="11.25">
      <c r="B723" s="198"/>
      <c r="C723" s="199"/>
      <c r="D723" s="200" t="s">
        <v>159</v>
      </c>
      <c r="E723" s="201" t="s">
        <v>19</v>
      </c>
      <c r="F723" s="202" t="s">
        <v>983</v>
      </c>
      <c r="G723" s="199"/>
      <c r="H723" s="201" t="s">
        <v>19</v>
      </c>
      <c r="I723" s="203"/>
      <c r="J723" s="199"/>
      <c r="K723" s="199"/>
      <c r="L723" s="204"/>
      <c r="M723" s="205"/>
      <c r="N723" s="206"/>
      <c r="O723" s="206"/>
      <c r="P723" s="206"/>
      <c r="Q723" s="206"/>
      <c r="R723" s="206"/>
      <c r="S723" s="206"/>
      <c r="T723" s="207"/>
      <c r="AT723" s="208" t="s">
        <v>159</v>
      </c>
      <c r="AU723" s="208" t="s">
        <v>82</v>
      </c>
      <c r="AV723" s="13" t="s">
        <v>80</v>
      </c>
      <c r="AW723" s="13" t="s">
        <v>34</v>
      </c>
      <c r="AX723" s="13" t="s">
        <v>73</v>
      </c>
      <c r="AY723" s="208" t="s">
        <v>148</v>
      </c>
    </row>
    <row r="724" spans="1:65" s="14" customFormat="1" ht="11.25">
      <c r="B724" s="209"/>
      <c r="C724" s="210"/>
      <c r="D724" s="200" t="s">
        <v>159</v>
      </c>
      <c r="E724" s="211" t="s">
        <v>19</v>
      </c>
      <c r="F724" s="212" t="s">
        <v>984</v>
      </c>
      <c r="G724" s="210"/>
      <c r="H724" s="213">
        <v>146.37</v>
      </c>
      <c r="I724" s="214"/>
      <c r="J724" s="210"/>
      <c r="K724" s="210"/>
      <c r="L724" s="215"/>
      <c r="M724" s="216"/>
      <c r="N724" s="217"/>
      <c r="O724" s="217"/>
      <c r="P724" s="217"/>
      <c r="Q724" s="217"/>
      <c r="R724" s="217"/>
      <c r="S724" s="217"/>
      <c r="T724" s="218"/>
      <c r="AT724" s="219" t="s">
        <v>159</v>
      </c>
      <c r="AU724" s="219" t="s">
        <v>82</v>
      </c>
      <c r="AV724" s="14" t="s">
        <v>82</v>
      </c>
      <c r="AW724" s="14" t="s">
        <v>34</v>
      </c>
      <c r="AX724" s="14" t="s">
        <v>73</v>
      </c>
      <c r="AY724" s="219" t="s">
        <v>148</v>
      </c>
    </row>
    <row r="725" spans="1:65" s="14" customFormat="1" ht="11.25">
      <c r="B725" s="209"/>
      <c r="C725" s="210"/>
      <c r="D725" s="200" t="s">
        <v>159</v>
      </c>
      <c r="E725" s="211" t="s">
        <v>19</v>
      </c>
      <c r="F725" s="212" t="s">
        <v>985</v>
      </c>
      <c r="G725" s="210"/>
      <c r="H725" s="213">
        <v>145.14500000000001</v>
      </c>
      <c r="I725" s="214"/>
      <c r="J725" s="210"/>
      <c r="K725" s="210"/>
      <c r="L725" s="215"/>
      <c r="M725" s="216"/>
      <c r="N725" s="217"/>
      <c r="O725" s="217"/>
      <c r="P725" s="217"/>
      <c r="Q725" s="217"/>
      <c r="R725" s="217"/>
      <c r="S725" s="217"/>
      <c r="T725" s="218"/>
      <c r="AT725" s="219" t="s">
        <v>159</v>
      </c>
      <c r="AU725" s="219" t="s">
        <v>82</v>
      </c>
      <c r="AV725" s="14" t="s">
        <v>82</v>
      </c>
      <c r="AW725" s="14" t="s">
        <v>34</v>
      </c>
      <c r="AX725" s="14" t="s">
        <v>73</v>
      </c>
      <c r="AY725" s="219" t="s">
        <v>148</v>
      </c>
    </row>
    <row r="726" spans="1:65" s="16" customFormat="1" ht="11.25">
      <c r="B726" s="242"/>
      <c r="C726" s="243"/>
      <c r="D726" s="200" t="s">
        <v>159</v>
      </c>
      <c r="E726" s="244" t="s">
        <v>19</v>
      </c>
      <c r="F726" s="245" t="s">
        <v>486</v>
      </c>
      <c r="G726" s="243"/>
      <c r="H726" s="246">
        <v>291.51499999999999</v>
      </c>
      <c r="I726" s="247"/>
      <c r="J726" s="243"/>
      <c r="K726" s="243"/>
      <c r="L726" s="248"/>
      <c r="M726" s="249"/>
      <c r="N726" s="250"/>
      <c r="O726" s="250"/>
      <c r="P726" s="250"/>
      <c r="Q726" s="250"/>
      <c r="R726" s="250"/>
      <c r="S726" s="250"/>
      <c r="T726" s="251"/>
      <c r="AT726" s="252" t="s">
        <v>159</v>
      </c>
      <c r="AU726" s="252" t="s">
        <v>82</v>
      </c>
      <c r="AV726" s="16" t="s">
        <v>169</v>
      </c>
      <c r="AW726" s="16" t="s">
        <v>34</v>
      </c>
      <c r="AX726" s="16" t="s">
        <v>73</v>
      </c>
      <c r="AY726" s="252" t="s">
        <v>148</v>
      </c>
    </row>
    <row r="727" spans="1:65" s="13" customFormat="1" ht="11.25">
      <c r="B727" s="198"/>
      <c r="C727" s="199"/>
      <c r="D727" s="200" t="s">
        <v>159</v>
      </c>
      <c r="E727" s="201" t="s">
        <v>19</v>
      </c>
      <c r="F727" s="202" t="s">
        <v>986</v>
      </c>
      <c r="G727" s="199"/>
      <c r="H727" s="201" t="s">
        <v>19</v>
      </c>
      <c r="I727" s="203"/>
      <c r="J727" s="199"/>
      <c r="K727" s="199"/>
      <c r="L727" s="204"/>
      <c r="M727" s="205"/>
      <c r="N727" s="206"/>
      <c r="O727" s="206"/>
      <c r="P727" s="206"/>
      <c r="Q727" s="206"/>
      <c r="R727" s="206"/>
      <c r="S727" s="206"/>
      <c r="T727" s="207"/>
      <c r="AT727" s="208" t="s">
        <v>159</v>
      </c>
      <c r="AU727" s="208" t="s">
        <v>82</v>
      </c>
      <c r="AV727" s="13" t="s">
        <v>80</v>
      </c>
      <c r="AW727" s="13" t="s">
        <v>34</v>
      </c>
      <c r="AX727" s="13" t="s">
        <v>73</v>
      </c>
      <c r="AY727" s="208" t="s">
        <v>148</v>
      </c>
    </row>
    <row r="728" spans="1:65" s="14" customFormat="1" ht="11.25">
      <c r="B728" s="209"/>
      <c r="C728" s="210"/>
      <c r="D728" s="200" t="s">
        <v>159</v>
      </c>
      <c r="E728" s="211" t="s">
        <v>19</v>
      </c>
      <c r="F728" s="212" t="s">
        <v>987</v>
      </c>
      <c r="G728" s="210"/>
      <c r="H728" s="213">
        <v>36.25</v>
      </c>
      <c r="I728" s="214"/>
      <c r="J728" s="210"/>
      <c r="K728" s="210"/>
      <c r="L728" s="215"/>
      <c r="M728" s="216"/>
      <c r="N728" s="217"/>
      <c r="O728" s="217"/>
      <c r="P728" s="217"/>
      <c r="Q728" s="217"/>
      <c r="R728" s="217"/>
      <c r="S728" s="217"/>
      <c r="T728" s="218"/>
      <c r="AT728" s="219" t="s">
        <v>159</v>
      </c>
      <c r="AU728" s="219" t="s">
        <v>82</v>
      </c>
      <c r="AV728" s="14" t="s">
        <v>82</v>
      </c>
      <c r="AW728" s="14" t="s">
        <v>34</v>
      </c>
      <c r="AX728" s="14" t="s">
        <v>73</v>
      </c>
      <c r="AY728" s="219" t="s">
        <v>148</v>
      </c>
    </row>
    <row r="729" spans="1:65" s="15" customFormat="1" ht="11.25">
      <c r="B729" s="220"/>
      <c r="C729" s="221"/>
      <c r="D729" s="200" t="s">
        <v>159</v>
      </c>
      <c r="E729" s="222" t="s">
        <v>19</v>
      </c>
      <c r="F729" s="223" t="s">
        <v>162</v>
      </c>
      <c r="G729" s="221"/>
      <c r="H729" s="224">
        <v>327.76499999999999</v>
      </c>
      <c r="I729" s="225"/>
      <c r="J729" s="221"/>
      <c r="K729" s="221"/>
      <c r="L729" s="226"/>
      <c r="M729" s="227"/>
      <c r="N729" s="228"/>
      <c r="O729" s="228"/>
      <c r="P729" s="228"/>
      <c r="Q729" s="228"/>
      <c r="R729" s="228"/>
      <c r="S729" s="228"/>
      <c r="T729" s="229"/>
      <c r="AT729" s="230" t="s">
        <v>159</v>
      </c>
      <c r="AU729" s="230" t="s">
        <v>82</v>
      </c>
      <c r="AV729" s="15" t="s">
        <v>155</v>
      </c>
      <c r="AW729" s="15" t="s">
        <v>34</v>
      </c>
      <c r="AX729" s="15" t="s">
        <v>80</v>
      </c>
      <c r="AY729" s="230" t="s">
        <v>148</v>
      </c>
    </row>
    <row r="730" spans="1:65" s="2" customFormat="1" ht="16.5" customHeight="1">
      <c r="A730" s="36"/>
      <c r="B730" s="37"/>
      <c r="C730" s="231" t="s">
        <v>1005</v>
      </c>
      <c r="D730" s="231" t="s">
        <v>234</v>
      </c>
      <c r="E730" s="232" t="s">
        <v>1006</v>
      </c>
      <c r="F730" s="233" t="s">
        <v>1007</v>
      </c>
      <c r="G730" s="234" t="s">
        <v>153</v>
      </c>
      <c r="H730" s="235">
        <v>188.14500000000001</v>
      </c>
      <c r="I730" s="236"/>
      <c r="J730" s="237">
        <f>ROUND(I730*H730,2)</f>
        <v>0</v>
      </c>
      <c r="K730" s="233" t="s">
        <v>154</v>
      </c>
      <c r="L730" s="238"/>
      <c r="M730" s="239" t="s">
        <v>19</v>
      </c>
      <c r="N730" s="240" t="s">
        <v>44</v>
      </c>
      <c r="O730" s="66"/>
      <c r="P730" s="189">
        <f>O730*H730</f>
        <v>0</v>
      </c>
      <c r="Q730" s="189">
        <v>2.9999999999999997E-4</v>
      </c>
      <c r="R730" s="189">
        <f>Q730*H730</f>
        <v>5.6443500000000001E-2</v>
      </c>
      <c r="S730" s="189">
        <v>0</v>
      </c>
      <c r="T730" s="190">
        <f>S730*H730</f>
        <v>0</v>
      </c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R730" s="191" t="s">
        <v>359</v>
      </c>
      <c r="AT730" s="191" t="s">
        <v>234</v>
      </c>
      <c r="AU730" s="191" t="s">
        <v>82</v>
      </c>
      <c r="AY730" s="19" t="s">
        <v>148</v>
      </c>
      <c r="BE730" s="192">
        <f>IF(N730="základní",J730,0)</f>
        <v>0</v>
      </c>
      <c r="BF730" s="192">
        <f>IF(N730="snížená",J730,0)</f>
        <v>0</v>
      </c>
      <c r="BG730" s="192">
        <f>IF(N730="zákl. přenesená",J730,0)</f>
        <v>0</v>
      </c>
      <c r="BH730" s="192">
        <f>IF(N730="sníž. přenesená",J730,0)</f>
        <v>0</v>
      </c>
      <c r="BI730" s="192">
        <f>IF(N730="nulová",J730,0)</f>
        <v>0</v>
      </c>
      <c r="BJ730" s="19" t="s">
        <v>80</v>
      </c>
      <c r="BK730" s="192">
        <f>ROUND(I730*H730,2)</f>
        <v>0</v>
      </c>
      <c r="BL730" s="19" t="s">
        <v>256</v>
      </c>
      <c r="BM730" s="191" t="s">
        <v>1008</v>
      </c>
    </row>
    <row r="731" spans="1:65" s="13" customFormat="1" ht="11.25">
      <c r="B731" s="198"/>
      <c r="C731" s="199"/>
      <c r="D731" s="200" t="s">
        <v>159</v>
      </c>
      <c r="E731" s="201" t="s">
        <v>19</v>
      </c>
      <c r="F731" s="202" t="s">
        <v>506</v>
      </c>
      <c r="G731" s="199"/>
      <c r="H731" s="201" t="s">
        <v>19</v>
      </c>
      <c r="I731" s="203"/>
      <c r="J731" s="199"/>
      <c r="K731" s="199"/>
      <c r="L731" s="204"/>
      <c r="M731" s="205"/>
      <c r="N731" s="206"/>
      <c r="O731" s="206"/>
      <c r="P731" s="206"/>
      <c r="Q731" s="206"/>
      <c r="R731" s="206"/>
      <c r="S731" s="206"/>
      <c r="T731" s="207"/>
      <c r="AT731" s="208" t="s">
        <v>159</v>
      </c>
      <c r="AU731" s="208" t="s">
        <v>82</v>
      </c>
      <c r="AV731" s="13" t="s">
        <v>80</v>
      </c>
      <c r="AW731" s="13" t="s">
        <v>34</v>
      </c>
      <c r="AX731" s="13" t="s">
        <v>73</v>
      </c>
      <c r="AY731" s="208" t="s">
        <v>148</v>
      </c>
    </row>
    <row r="732" spans="1:65" s="13" customFormat="1" ht="11.25">
      <c r="B732" s="198"/>
      <c r="C732" s="199"/>
      <c r="D732" s="200" t="s">
        <v>159</v>
      </c>
      <c r="E732" s="201" t="s">
        <v>19</v>
      </c>
      <c r="F732" s="202" t="s">
        <v>1009</v>
      </c>
      <c r="G732" s="199"/>
      <c r="H732" s="201" t="s">
        <v>19</v>
      </c>
      <c r="I732" s="203"/>
      <c r="J732" s="199"/>
      <c r="K732" s="199"/>
      <c r="L732" s="204"/>
      <c r="M732" s="205"/>
      <c r="N732" s="206"/>
      <c r="O732" s="206"/>
      <c r="P732" s="206"/>
      <c r="Q732" s="206"/>
      <c r="R732" s="206"/>
      <c r="S732" s="206"/>
      <c r="T732" s="207"/>
      <c r="AT732" s="208" t="s">
        <v>159</v>
      </c>
      <c r="AU732" s="208" t="s">
        <v>82</v>
      </c>
      <c r="AV732" s="13" t="s">
        <v>80</v>
      </c>
      <c r="AW732" s="13" t="s">
        <v>34</v>
      </c>
      <c r="AX732" s="13" t="s">
        <v>73</v>
      </c>
      <c r="AY732" s="208" t="s">
        <v>148</v>
      </c>
    </row>
    <row r="733" spans="1:65" s="14" customFormat="1" ht="11.25">
      <c r="B733" s="209"/>
      <c r="C733" s="210"/>
      <c r="D733" s="200" t="s">
        <v>159</v>
      </c>
      <c r="E733" s="211" t="s">
        <v>19</v>
      </c>
      <c r="F733" s="212" t="s">
        <v>1010</v>
      </c>
      <c r="G733" s="210"/>
      <c r="H733" s="213">
        <v>73.185000000000002</v>
      </c>
      <c r="I733" s="214"/>
      <c r="J733" s="210"/>
      <c r="K733" s="210"/>
      <c r="L733" s="215"/>
      <c r="M733" s="216"/>
      <c r="N733" s="217"/>
      <c r="O733" s="217"/>
      <c r="P733" s="217"/>
      <c r="Q733" s="217"/>
      <c r="R733" s="217"/>
      <c r="S733" s="217"/>
      <c r="T733" s="218"/>
      <c r="AT733" s="219" t="s">
        <v>159</v>
      </c>
      <c r="AU733" s="219" t="s">
        <v>82</v>
      </c>
      <c r="AV733" s="14" t="s">
        <v>82</v>
      </c>
      <c r="AW733" s="14" t="s">
        <v>34</v>
      </c>
      <c r="AX733" s="14" t="s">
        <v>73</v>
      </c>
      <c r="AY733" s="219" t="s">
        <v>148</v>
      </c>
    </row>
    <row r="734" spans="1:65" s="14" customFormat="1" ht="11.25">
      <c r="B734" s="209"/>
      <c r="C734" s="210"/>
      <c r="D734" s="200" t="s">
        <v>159</v>
      </c>
      <c r="E734" s="211" t="s">
        <v>19</v>
      </c>
      <c r="F734" s="212" t="s">
        <v>1011</v>
      </c>
      <c r="G734" s="210"/>
      <c r="H734" s="213">
        <v>72.572000000000003</v>
      </c>
      <c r="I734" s="214"/>
      <c r="J734" s="210"/>
      <c r="K734" s="210"/>
      <c r="L734" s="215"/>
      <c r="M734" s="216"/>
      <c r="N734" s="217"/>
      <c r="O734" s="217"/>
      <c r="P734" s="217"/>
      <c r="Q734" s="217"/>
      <c r="R734" s="217"/>
      <c r="S734" s="217"/>
      <c r="T734" s="218"/>
      <c r="AT734" s="219" t="s">
        <v>159</v>
      </c>
      <c r="AU734" s="219" t="s">
        <v>82</v>
      </c>
      <c r="AV734" s="14" t="s">
        <v>82</v>
      </c>
      <c r="AW734" s="14" t="s">
        <v>34</v>
      </c>
      <c r="AX734" s="14" t="s">
        <v>73</v>
      </c>
      <c r="AY734" s="219" t="s">
        <v>148</v>
      </c>
    </row>
    <row r="735" spans="1:65" s="13" customFormat="1" ht="11.25">
      <c r="B735" s="198"/>
      <c r="C735" s="199"/>
      <c r="D735" s="200" t="s">
        <v>159</v>
      </c>
      <c r="E735" s="201" t="s">
        <v>19</v>
      </c>
      <c r="F735" s="202" t="s">
        <v>1012</v>
      </c>
      <c r="G735" s="199"/>
      <c r="H735" s="201" t="s">
        <v>19</v>
      </c>
      <c r="I735" s="203"/>
      <c r="J735" s="199"/>
      <c r="K735" s="199"/>
      <c r="L735" s="204"/>
      <c r="M735" s="205"/>
      <c r="N735" s="206"/>
      <c r="O735" s="206"/>
      <c r="P735" s="206"/>
      <c r="Q735" s="206"/>
      <c r="R735" s="206"/>
      <c r="S735" s="206"/>
      <c r="T735" s="207"/>
      <c r="AT735" s="208" t="s">
        <v>159</v>
      </c>
      <c r="AU735" s="208" t="s">
        <v>82</v>
      </c>
      <c r="AV735" s="13" t="s">
        <v>80</v>
      </c>
      <c r="AW735" s="13" t="s">
        <v>34</v>
      </c>
      <c r="AX735" s="13" t="s">
        <v>73</v>
      </c>
      <c r="AY735" s="208" t="s">
        <v>148</v>
      </c>
    </row>
    <row r="736" spans="1:65" s="14" customFormat="1" ht="11.25">
      <c r="B736" s="209"/>
      <c r="C736" s="210"/>
      <c r="D736" s="200" t="s">
        <v>159</v>
      </c>
      <c r="E736" s="211" t="s">
        <v>19</v>
      </c>
      <c r="F736" s="212" t="s">
        <v>1013</v>
      </c>
      <c r="G736" s="210"/>
      <c r="H736" s="213">
        <v>25.283999999999999</v>
      </c>
      <c r="I736" s="214"/>
      <c r="J736" s="210"/>
      <c r="K736" s="210"/>
      <c r="L736" s="215"/>
      <c r="M736" s="216"/>
      <c r="N736" s="217"/>
      <c r="O736" s="217"/>
      <c r="P736" s="217"/>
      <c r="Q736" s="217"/>
      <c r="R736" s="217"/>
      <c r="S736" s="217"/>
      <c r="T736" s="218"/>
      <c r="AT736" s="219" t="s">
        <v>159</v>
      </c>
      <c r="AU736" s="219" t="s">
        <v>82</v>
      </c>
      <c r="AV736" s="14" t="s">
        <v>82</v>
      </c>
      <c r="AW736" s="14" t="s">
        <v>34</v>
      </c>
      <c r="AX736" s="14" t="s">
        <v>73</v>
      </c>
      <c r="AY736" s="219" t="s">
        <v>148</v>
      </c>
    </row>
    <row r="737" spans="1:65" s="16" customFormat="1" ht="11.25">
      <c r="B737" s="242"/>
      <c r="C737" s="243"/>
      <c r="D737" s="200" t="s">
        <v>159</v>
      </c>
      <c r="E737" s="244" t="s">
        <v>19</v>
      </c>
      <c r="F737" s="245" t="s">
        <v>486</v>
      </c>
      <c r="G737" s="243"/>
      <c r="H737" s="246">
        <v>171.041</v>
      </c>
      <c r="I737" s="247"/>
      <c r="J737" s="243"/>
      <c r="K737" s="243"/>
      <c r="L737" s="248"/>
      <c r="M737" s="249"/>
      <c r="N737" s="250"/>
      <c r="O737" s="250"/>
      <c r="P737" s="250"/>
      <c r="Q737" s="250"/>
      <c r="R737" s="250"/>
      <c r="S737" s="250"/>
      <c r="T737" s="251"/>
      <c r="AT737" s="252" t="s">
        <v>159</v>
      </c>
      <c r="AU737" s="252" t="s">
        <v>82</v>
      </c>
      <c r="AV737" s="16" t="s">
        <v>169</v>
      </c>
      <c r="AW737" s="16" t="s">
        <v>34</v>
      </c>
      <c r="AX737" s="16" t="s">
        <v>73</v>
      </c>
      <c r="AY737" s="252" t="s">
        <v>148</v>
      </c>
    </row>
    <row r="738" spans="1:65" s="14" customFormat="1" ht="11.25">
      <c r="B738" s="209"/>
      <c r="C738" s="210"/>
      <c r="D738" s="200" t="s">
        <v>159</v>
      </c>
      <c r="E738" s="211" t="s">
        <v>19</v>
      </c>
      <c r="F738" s="212" t="s">
        <v>1014</v>
      </c>
      <c r="G738" s="210"/>
      <c r="H738" s="213">
        <v>188.14500000000001</v>
      </c>
      <c r="I738" s="214"/>
      <c r="J738" s="210"/>
      <c r="K738" s="210"/>
      <c r="L738" s="215"/>
      <c r="M738" s="216"/>
      <c r="N738" s="217"/>
      <c r="O738" s="217"/>
      <c r="P738" s="217"/>
      <c r="Q738" s="217"/>
      <c r="R738" s="217"/>
      <c r="S738" s="217"/>
      <c r="T738" s="218"/>
      <c r="AT738" s="219" t="s">
        <v>159</v>
      </c>
      <c r="AU738" s="219" t="s">
        <v>82</v>
      </c>
      <c r="AV738" s="14" t="s">
        <v>82</v>
      </c>
      <c r="AW738" s="14" t="s">
        <v>34</v>
      </c>
      <c r="AX738" s="14" t="s">
        <v>80</v>
      </c>
      <c r="AY738" s="219" t="s">
        <v>148</v>
      </c>
    </row>
    <row r="739" spans="1:65" s="2" customFormat="1" ht="16.5" customHeight="1">
      <c r="A739" s="36"/>
      <c r="B739" s="37"/>
      <c r="C739" s="180" t="s">
        <v>1015</v>
      </c>
      <c r="D739" s="180" t="s">
        <v>150</v>
      </c>
      <c r="E739" s="181" t="s">
        <v>1016</v>
      </c>
      <c r="F739" s="182" t="s">
        <v>1017</v>
      </c>
      <c r="G739" s="183" t="s">
        <v>153</v>
      </c>
      <c r="H739" s="184">
        <v>145.75700000000001</v>
      </c>
      <c r="I739" s="185"/>
      <c r="J739" s="186">
        <f>ROUND(I739*H739,2)</f>
        <v>0</v>
      </c>
      <c r="K739" s="182" t="s">
        <v>19</v>
      </c>
      <c r="L739" s="41"/>
      <c r="M739" s="187" t="s">
        <v>19</v>
      </c>
      <c r="N739" s="188" t="s">
        <v>44</v>
      </c>
      <c r="O739" s="66"/>
      <c r="P739" s="189">
        <f>O739*H739</f>
        <v>0</v>
      </c>
      <c r="Q739" s="189">
        <v>0</v>
      </c>
      <c r="R739" s="189">
        <f>Q739*H739</f>
        <v>0</v>
      </c>
      <c r="S739" s="189">
        <v>0</v>
      </c>
      <c r="T739" s="190">
        <f>S739*H739</f>
        <v>0</v>
      </c>
      <c r="U739" s="36"/>
      <c r="V739" s="36"/>
      <c r="W739" s="36"/>
      <c r="X739" s="36"/>
      <c r="Y739" s="36"/>
      <c r="Z739" s="36"/>
      <c r="AA739" s="36"/>
      <c r="AB739" s="36"/>
      <c r="AC739" s="36"/>
      <c r="AD739" s="36"/>
      <c r="AE739" s="36"/>
      <c r="AR739" s="191" t="s">
        <v>256</v>
      </c>
      <c r="AT739" s="191" t="s">
        <v>150</v>
      </c>
      <c r="AU739" s="191" t="s">
        <v>82</v>
      </c>
      <c r="AY739" s="19" t="s">
        <v>148</v>
      </c>
      <c r="BE739" s="192">
        <f>IF(N739="základní",J739,0)</f>
        <v>0</v>
      </c>
      <c r="BF739" s="192">
        <f>IF(N739="snížená",J739,0)</f>
        <v>0</v>
      </c>
      <c r="BG739" s="192">
        <f>IF(N739="zákl. přenesená",J739,0)</f>
        <v>0</v>
      </c>
      <c r="BH739" s="192">
        <f>IF(N739="sníž. přenesená",J739,0)</f>
        <v>0</v>
      </c>
      <c r="BI739" s="192">
        <f>IF(N739="nulová",J739,0)</f>
        <v>0</v>
      </c>
      <c r="BJ739" s="19" t="s">
        <v>80</v>
      </c>
      <c r="BK739" s="192">
        <f>ROUND(I739*H739,2)</f>
        <v>0</v>
      </c>
      <c r="BL739" s="19" t="s">
        <v>256</v>
      </c>
      <c r="BM739" s="191" t="s">
        <v>1018</v>
      </c>
    </row>
    <row r="740" spans="1:65" s="13" customFormat="1" ht="11.25">
      <c r="B740" s="198"/>
      <c r="C740" s="199"/>
      <c r="D740" s="200" t="s">
        <v>159</v>
      </c>
      <c r="E740" s="201" t="s">
        <v>19</v>
      </c>
      <c r="F740" s="202" t="s">
        <v>506</v>
      </c>
      <c r="G740" s="199"/>
      <c r="H740" s="201" t="s">
        <v>19</v>
      </c>
      <c r="I740" s="203"/>
      <c r="J740" s="199"/>
      <c r="K740" s="199"/>
      <c r="L740" s="204"/>
      <c r="M740" s="205"/>
      <c r="N740" s="206"/>
      <c r="O740" s="206"/>
      <c r="P740" s="206"/>
      <c r="Q740" s="206"/>
      <c r="R740" s="206"/>
      <c r="S740" s="206"/>
      <c r="T740" s="207"/>
      <c r="AT740" s="208" t="s">
        <v>159</v>
      </c>
      <c r="AU740" s="208" t="s">
        <v>82</v>
      </c>
      <c r="AV740" s="13" t="s">
        <v>80</v>
      </c>
      <c r="AW740" s="13" t="s">
        <v>34</v>
      </c>
      <c r="AX740" s="13" t="s">
        <v>73</v>
      </c>
      <c r="AY740" s="208" t="s">
        <v>148</v>
      </c>
    </row>
    <row r="741" spans="1:65" s="13" customFormat="1" ht="11.25">
      <c r="B741" s="198"/>
      <c r="C741" s="199"/>
      <c r="D741" s="200" t="s">
        <v>159</v>
      </c>
      <c r="E741" s="201" t="s">
        <v>19</v>
      </c>
      <c r="F741" s="202" t="s">
        <v>983</v>
      </c>
      <c r="G741" s="199"/>
      <c r="H741" s="201" t="s">
        <v>19</v>
      </c>
      <c r="I741" s="203"/>
      <c r="J741" s="199"/>
      <c r="K741" s="199"/>
      <c r="L741" s="204"/>
      <c r="M741" s="205"/>
      <c r="N741" s="206"/>
      <c r="O741" s="206"/>
      <c r="P741" s="206"/>
      <c r="Q741" s="206"/>
      <c r="R741" s="206"/>
      <c r="S741" s="206"/>
      <c r="T741" s="207"/>
      <c r="AT741" s="208" t="s">
        <v>159</v>
      </c>
      <c r="AU741" s="208" t="s">
        <v>82</v>
      </c>
      <c r="AV741" s="13" t="s">
        <v>80</v>
      </c>
      <c r="AW741" s="13" t="s">
        <v>34</v>
      </c>
      <c r="AX741" s="13" t="s">
        <v>73</v>
      </c>
      <c r="AY741" s="208" t="s">
        <v>148</v>
      </c>
    </row>
    <row r="742" spans="1:65" s="14" customFormat="1" ht="11.25">
      <c r="B742" s="209"/>
      <c r="C742" s="210"/>
      <c r="D742" s="200" t="s">
        <v>159</v>
      </c>
      <c r="E742" s="211" t="s">
        <v>19</v>
      </c>
      <c r="F742" s="212" t="s">
        <v>1010</v>
      </c>
      <c r="G742" s="210"/>
      <c r="H742" s="213">
        <v>73.185000000000002</v>
      </c>
      <c r="I742" s="214"/>
      <c r="J742" s="210"/>
      <c r="K742" s="210"/>
      <c r="L742" s="215"/>
      <c r="M742" s="216"/>
      <c r="N742" s="217"/>
      <c r="O742" s="217"/>
      <c r="P742" s="217"/>
      <c r="Q742" s="217"/>
      <c r="R742" s="217"/>
      <c r="S742" s="217"/>
      <c r="T742" s="218"/>
      <c r="AT742" s="219" t="s">
        <v>159</v>
      </c>
      <c r="AU742" s="219" t="s">
        <v>82</v>
      </c>
      <c r="AV742" s="14" t="s">
        <v>82</v>
      </c>
      <c r="AW742" s="14" t="s">
        <v>34</v>
      </c>
      <c r="AX742" s="14" t="s">
        <v>73</v>
      </c>
      <c r="AY742" s="219" t="s">
        <v>148</v>
      </c>
    </row>
    <row r="743" spans="1:65" s="14" customFormat="1" ht="11.25">
      <c r="B743" s="209"/>
      <c r="C743" s="210"/>
      <c r="D743" s="200" t="s">
        <v>159</v>
      </c>
      <c r="E743" s="211" t="s">
        <v>19</v>
      </c>
      <c r="F743" s="212" t="s">
        <v>1011</v>
      </c>
      <c r="G743" s="210"/>
      <c r="H743" s="213">
        <v>72.572000000000003</v>
      </c>
      <c r="I743" s="214"/>
      <c r="J743" s="210"/>
      <c r="K743" s="210"/>
      <c r="L743" s="215"/>
      <c r="M743" s="216"/>
      <c r="N743" s="217"/>
      <c r="O743" s="217"/>
      <c r="P743" s="217"/>
      <c r="Q743" s="217"/>
      <c r="R743" s="217"/>
      <c r="S743" s="217"/>
      <c r="T743" s="218"/>
      <c r="AT743" s="219" t="s">
        <v>159</v>
      </c>
      <c r="AU743" s="219" t="s">
        <v>82</v>
      </c>
      <c r="AV743" s="14" t="s">
        <v>82</v>
      </c>
      <c r="AW743" s="14" t="s">
        <v>34</v>
      </c>
      <c r="AX743" s="14" t="s">
        <v>73</v>
      </c>
      <c r="AY743" s="219" t="s">
        <v>148</v>
      </c>
    </row>
    <row r="744" spans="1:65" s="15" customFormat="1" ht="11.25">
      <c r="B744" s="220"/>
      <c r="C744" s="221"/>
      <c r="D744" s="200" t="s">
        <v>159</v>
      </c>
      <c r="E744" s="222" t="s">
        <v>19</v>
      </c>
      <c r="F744" s="223" t="s">
        <v>162</v>
      </c>
      <c r="G744" s="221"/>
      <c r="H744" s="224">
        <v>145.75700000000001</v>
      </c>
      <c r="I744" s="225"/>
      <c r="J744" s="221"/>
      <c r="K744" s="221"/>
      <c r="L744" s="226"/>
      <c r="M744" s="227"/>
      <c r="N744" s="228"/>
      <c r="O744" s="228"/>
      <c r="P744" s="228"/>
      <c r="Q744" s="228"/>
      <c r="R744" s="228"/>
      <c r="S744" s="228"/>
      <c r="T744" s="229"/>
      <c r="AT744" s="230" t="s">
        <v>159</v>
      </c>
      <c r="AU744" s="230" t="s">
        <v>82</v>
      </c>
      <c r="AV744" s="15" t="s">
        <v>155</v>
      </c>
      <c r="AW744" s="15" t="s">
        <v>34</v>
      </c>
      <c r="AX744" s="15" t="s">
        <v>80</v>
      </c>
      <c r="AY744" s="230" t="s">
        <v>148</v>
      </c>
    </row>
    <row r="745" spans="1:65" s="2" customFormat="1" ht="16.5" customHeight="1">
      <c r="A745" s="36"/>
      <c r="B745" s="37"/>
      <c r="C745" s="231" t="s">
        <v>1019</v>
      </c>
      <c r="D745" s="231" t="s">
        <v>234</v>
      </c>
      <c r="E745" s="232" t="s">
        <v>1020</v>
      </c>
      <c r="F745" s="233" t="s">
        <v>1021</v>
      </c>
      <c r="G745" s="234" t="s">
        <v>153</v>
      </c>
      <c r="H745" s="235">
        <v>160.333</v>
      </c>
      <c r="I745" s="236"/>
      <c r="J745" s="237">
        <f>ROUND(I745*H745,2)</f>
        <v>0</v>
      </c>
      <c r="K745" s="233" t="s">
        <v>154</v>
      </c>
      <c r="L745" s="238"/>
      <c r="M745" s="239" t="s">
        <v>19</v>
      </c>
      <c r="N745" s="240" t="s">
        <v>44</v>
      </c>
      <c r="O745" s="66"/>
      <c r="P745" s="189">
        <f>O745*H745</f>
        <v>0</v>
      </c>
      <c r="Q745" s="189">
        <v>4.0000000000000002E-4</v>
      </c>
      <c r="R745" s="189">
        <f>Q745*H745</f>
        <v>6.4133200000000001E-2</v>
      </c>
      <c r="S745" s="189">
        <v>0</v>
      </c>
      <c r="T745" s="190">
        <f>S745*H745</f>
        <v>0</v>
      </c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R745" s="191" t="s">
        <v>359</v>
      </c>
      <c r="AT745" s="191" t="s">
        <v>234</v>
      </c>
      <c r="AU745" s="191" t="s">
        <v>82</v>
      </c>
      <c r="AY745" s="19" t="s">
        <v>148</v>
      </c>
      <c r="BE745" s="192">
        <f>IF(N745="základní",J745,0)</f>
        <v>0</v>
      </c>
      <c r="BF745" s="192">
        <f>IF(N745="snížená",J745,0)</f>
        <v>0</v>
      </c>
      <c r="BG745" s="192">
        <f>IF(N745="zákl. přenesená",J745,0)</f>
        <v>0</v>
      </c>
      <c r="BH745" s="192">
        <f>IF(N745="sníž. přenesená",J745,0)</f>
        <v>0</v>
      </c>
      <c r="BI745" s="192">
        <f>IF(N745="nulová",J745,0)</f>
        <v>0</v>
      </c>
      <c r="BJ745" s="19" t="s">
        <v>80</v>
      </c>
      <c r="BK745" s="192">
        <f>ROUND(I745*H745,2)</f>
        <v>0</v>
      </c>
      <c r="BL745" s="19" t="s">
        <v>256</v>
      </c>
      <c r="BM745" s="191" t="s">
        <v>1022</v>
      </c>
    </row>
    <row r="746" spans="1:65" s="13" customFormat="1" ht="11.25">
      <c r="B746" s="198"/>
      <c r="C746" s="199"/>
      <c r="D746" s="200" t="s">
        <v>159</v>
      </c>
      <c r="E746" s="201" t="s">
        <v>19</v>
      </c>
      <c r="F746" s="202" t="s">
        <v>506</v>
      </c>
      <c r="G746" s="199"/>
      <c r="H746" s="201" t="s">
        <v>19</v>
      </c>
      <c r="I746" s="203"/>
      <c r="J746" s="199"/>
      <c r="K746" s="199"/>
      <c r="L746" s="204"/>
      <c r="M746" s="205"/>
      <c r="N746" s="206"/>
      <c r="O746" s="206"/>
      <c r="P746" s="206"/>
      <c r="Q746" s="206"/>
      <c r="R746" s="206"/>
      <c r="S746" s="206"/>
      <c r="T746" s="207"/>
      <c r="AT746" s="208" t="s">
        <v>159</v>
      </c>
      <c r="AU746" s="208" t="s">
        <v>82</v>
      </c>
      <c r="AV746" s="13" t="s">
        <v>80</v>
      </c>
      <c r="AW746" s="13" t="s">
        <v>34</v>
      </c>
      <c r="AX746" s="13" t="s">
        <v>73</v>
      </c>
      <c r="AY746" s="208" t="s">
        <v>148</v>
      </c>
    </row>
    <row r="747" spans="1:65" s="13" customFormat="1" ht="11.25">
      <c r="B747" s="198"/>
      <c r="C747" s="199"/>
      <c r="D747" s="200" t="s">
        <v>159</v>
      </c>
      <c r="E747" s="201" t="s">
        <v>19</v>
      </c>
      <c r="F747" s="202" t="s">
        <v>983</v>
      </c>
      <c r="G747" s="199"/>
      <c r="H747" s="201" t="s">
        <v>19</v>
      </c>
      <c r="I747" s="203"/>
      <c r="J747" s="199"/>
      <c r="K747" s="199"/>
      <c r="L747" s="204"/>
      <c r="M747" s="205"/>
      <c r="N747" s="206"/>
      <c r="O747" s="206"/>
      <c r="P747" s="206"/>
      <c r="Q747" s="206"/>
      <c r="R747" s="206"/>
      <c r="S747" s="206"/>
      <c r="T747" s="207"/>
      <c r="AT747" s="208" t="s">
        <v>159</v>
      </c>
      <c r="AU747" s="208" t="s">
        <v>82</v>
      </c>
      <c r="AV747" s="13" t="s">
        <v>80</v>
      </c>
      <c r="AW747" s="13" t="s">
        <v>34</v>
      </c>
      <c r="AX747" s="13" t="s">
        <v>73</v>
      </c>
      <c r="AY747" s="208" t="s">
        <v>148</v>
      </c>
    </row>
    <row r="748" spans="1:65" s="14" customFormat="1" ht="11.25">
      <c r="B748" s="209"/>
      <c r="C748" s="210"/>
      <c r="D748" s="200" t="s">
        <v>159</v>
      </c>
      <c r="E748" s="211" t="s">
        <v>19</v>
      </c>
      <c r="F748" s="212" t="s">
        <v>927</v>
      </c>
      <c r="G748" s="210"/>
      <c r="H748" s="213">
        <v>73.185000000000002</v>
      </c>
      <c r="I748" s="214"/>
      <c r="J748" s="210"/>
      <c r="K748" s="210"/>
      <c r="L748" s="215"/>
      <c r="M748" s="216"/>
      <c r="N748" s="217"/>
      <c r="O748" s="217"/>
      <c r="P748" s="217"/>
      <c r="Q748" s="217"/>
      <c r="R748" s="217"/>
      <c r="S748" s="217"/>
      <c r="T748" s="218"/>
      <c r="AT748" s="219" t="s">
        <v>159</v>
      </c>
      <c r="AU748" s="219" t="s">
        <v>82</v>
      </c>
      <c r="AV748" s="14" t="s">
        <v>82</v>
      </c>
      <c r="AW748" s="14" t="s">
        <v>34</v>
      </c>
      <c r="AX748" s="14" t="s">
        <v>73</v>
      </c>
      <c r="AY748" s="219" t="s">
        <v>148</v>
      </c>
    </row>
    <row r="749" spans="1:65" s="14" customFormat="1" ht="11.25">
      <c r="B749" s="209"/>
      <c r="C749" s="210"/>
      <c r="D749" s="200" t="s">
        <v>159</v>
      </c>
      <c r="E749" s="211" t="s">
        <v>19</v>
      </c>
      <c r="F749" s="212" t="s">
        <v>928</v>
      </c>
      <c r="G749" s="210"/>
      <c r="H749" s="213">
        <v>72.572000000000003</v>
      </c>
      <c r="I749" s="214"/>
      <c r="J749" s="210"/>
      <c r="K749" s="210"/>
      <c r="L749" s="215"/>
      <c r="M749" s="216"/>
      <c r="N749" s="217"/>
      <c r="O749" s="217"/>
      <c r="P749" s="217"/>
      <c r="Q749" s="217"/>
      <c r="R749" s="217"/>
      <c r="S749" s="217"/>
      <c r="T749" s="218"/>
      <c r="AT749" s="219" t="s">
        <v>159</v>
      </c>
      <c r="AU749" s="219" t="s">
        <v>82</v>
      </c>
      <c r="AV749" s="14" t="s">
        <v>82</v>
      </c>
      <c r="AW749" s="14" t="s">
        <v>34</v>
      </c>
      <c r="AX749" s="14" t="s">
        <v>73</v>
      </c>
      <c r="AY749" s="219" t="s">
        <v>148</v>
      </c>
    </row>
    <row r="750" spans="1:65" s="16" customFormat="1" ht="11.25">
      <c r="B750" s="242"/>
      <c r="C750" s="243"/>
      <c r="D750" s="200" t="s">
        <v>159</v>
      </c>
      <c r="E750" s="244" t="s">
        <v>19</v>
      </c>
      <c r="F750" s="245" t="s">
        <v>486</v>
      </c>
      <c r="G750" s="243"/>
      <c r="H750" s="246">
        <v>145.75700000000001</v>
      </c>
      <c r="I750" s="247"/>
      <c r="J750" s="243"/>
      <c r="K750" s="243"/>
      <c r="L750" s="248"/>
      <c r="M750" s="249"/>
      <c r="N750" s="250"/>
      <c r="O750" s="250"/>
      <c r="P750" s="250"/>
      <c r="Q750" s="250"/>
      <c r="R750" s="250"/>
      <c r="S750" s="250"/>
      <c r="T750" s="251"/>
      <c r="AT750" s="252" t="s">
        <v>159</v>
      </c>
      <c r="AU750" s="252" t="s">
        <v>82</v>
      </c>
      <c r="AV750" s="16" t="s">
        <v>169</v>
      </c>
      <c r="AW750" s="16" t="s">
        <v>34</v>
      </c>
      <c r="AX750" s="16" t="s">
        <v>73</v>
      </c>
      <c r="AY750" s="252" t="s">
        <v>148</v>
      </c>
    </row>
    <row r="751" spans="1:65" s="14" customFormat="1" ht="11.25">
      <c r="B751" s="209"/>
      <c r="C751" s="210"/>
      <c r="D751" s="200" t="s">
        <v>159</v>
      </c>
      <c r="E751" s="211" t="s">
        <v>19</v>
      </c>
      <c r="F751" s="212" t="s">
        <v>1023</v>
      </c>
      <c r="G751" s="210"/>
      <c r="H751" s="213">
        <v>160.333</v>
      </c>
      <c r="I751" s="214"/>
      <c r="J751" s="210"/>
      <c r="K751" s="210"/>
      <c r="L751" s="215"/>
      <c r="M751" s="216"/>
      <c r="N751" s="217"/>
      <c r="O751" s="217"/>
      <c r="P751" s="217"/>
      <c r="Q751" s="217"/>
      <c r="R751" s="217"/>
      <c r="S751" s="217"/>
      <c r="T751" s="218"/>
      <c r="AT751" s="219" t="s">
        <v>159</v>
      </c>
      <c r="AU751" s="219" t="s">
        <v>82</v>
      </c>
      <c r="AV751" s="14" t="s">
        <v>82</v>
      </c>
      <c r="AW751" s="14" t="s">
        <v>34</v>
      </c>
      <c r="AX751" s="14" t="s">
        <v>80</v>
      </c>
      <c r="AY751" s="219" t="s">
        <v>148</v>
      </c>
    </row>
    <row r="752" spans="1:65" s="2" customFormat="1" ht="16.5" customHeight="1">
      <c r="A752" s="36"/>
      <c r="B752" s="37"/>
      <c r="C752" s="180" t="s">
        <v>1024</v>
      </c>
      <c r="D752" s="180" t="s">
        <v>150</v>
      </c>
      <c r="E752" s="181" t="s">
        <v>1025</v>
      </c>
      <c r="F752" s="182" t="s">
        <v>1026</v>
      </c>
      <c r="G752" s="183" t="s">
        <v>165</v>
      </c>
      <c r="H752" s="184">
        <v>50.55</v>
      </c>
      <c r="I752" s="185"/>
      <c r="J752" s="186">
        <f>ROUND(I752*H752,2)</f>
        <v>0</v>
      </c>
      <c r="K752" s="182" t="s">
        <v>154</v>
      </c>
      <c r="L752" s="41"/>
      <c r="M752" s="187" t="s">
        <v>19</v>
      </c>
      <c r="N752" s="188" t="s">
        <v>44</v>
      </c>
      <c r="O752" s="66"/>
      <c r="P752" s="189">
        <f>O752*H752</f>
        <v>0</v>
      </c>
      <c r="Q752" s="189">
        <v>1.1E-4</v>
      </c>
      <c r="R752" s="189">
        <f>Q752*H752</f>
        <v>5.5604999999999995E-3</v>
      </c>
      <c r="S752" s="189">
        <v>0</v>
      </c>
      <c r="T752" s="190">
        <f>S752*H752</f>
        <v>0</v>
      </c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R752" s="191" t="s">
        <v>256</v>
      </c>
      <c r="AT752" s="191" t="s">
        <v>150</v>
      </c>
      <c r="AU752" s="191" t="s">
        <v>82</v>
      </c>
      <c r="AY752" s="19" t="s">
        <v>148</v>
      </c>
      <c r="BE752" s="192">
        <f>IF(N752="základní",J752,0)</f>
        <v>0</v>
      </c>
      <c r="BF752" s="192">
        <f>IF(N752="snížená",J752,0)</f>
        <v>0</v>
      </c>
      <c r="BG752" s="192">
        <f>IF(N752="zákl. přenesená",J752,0)</f>
        <v>0</v>
      </c>
      <c r="BH752" s="192">
        <f>IF(N752="sníž. přenesená",J752,0)</f>
        <v>0</v>
      </c>
      <c r="BI752" s="192">
        <f>IF(N752="nulová",J752,0)</f>
        <v>0</v>
      </c>
      <c r="BJ752" s="19" t="s">
        <v>80</v>
      </c>
      <c r="BK752" s="192">
        <f>ROUND(I752*H752,2)</f>
        <v>0</v>
      </c>
      <c r="BL752" s="19" t="s">
        <v>256</v>
      </c>
      <c r="BM752" s="191" t="s">
        <v>1027</v>
      </c>
    </row>
    <row r="753" spans="1:65" s="2" customFormat="1" ht="11.25">
      <c r="A753" s="36"/>
      <c r="B753" s="37"/>
      <c r="C753" s="38"/>
      <c r="D753" s="193" t="s">
        <v>157</v>
      </c>
      <c r="E753" s="38"/>
      <c r="F753" s="194" t="s">
        <v>1028</v>
      </c>
      <c r="G753" s="38"/>
      <c r="H753" s="38"/>
      <c r="I753" s="195"/>
      <c r="J753" s="38"/>
      <c r="K753" s="38"/>
      <c r="L753" s="41"/>
      <c r="M753" s="196"/>
      <c r="N753" s="197"/>
      <c r="O753" s="66"/>
      <c r="P753" s="66"/>
      <c r="Q753" s="66"/>
      <c r="R753" s="66"/>
      <c r="S753" s="66"/>
      <c r="T753" s="67"/>
      <c r="U753" s="36"/>
      <c r="V753" s="36"/>
      <c r="W753" s="36"/>
      <c r="X753" s="36"/>
      <c r="Y753" s="36"/>
      <c r="Z753" s="36"/>
      <c r="AA753" s="36"/>
      <c r="AB753" s="36"/>
      <c r="AC753" s="36"/>
      <c r="AD753" s="36"/>
      <c r="AE753" s="36"/>
      <c r="AT753" s="19" t="s">
        <v>157</v>
      </c>
      <c r="AU753" s="19" t="s">
        <v>82</v>
      </c>
    </row>
    <row r="754" spans="1:65" s="13" customFormat="1" ht="11.25">
      <c r="B754" s="198"/>
      <c r="C754" s="199"/>
      <c r="D754" s="200" t="s">
        <v>159</v>
      </c>
      <c r="E754" s="201" t="s">
        <v>19</v>
      </c>
      <c r="F754" s="202" t="s">
        <v>1029</v>
      </c>
      <c r="G754" s="199"/>
      <c r="H754" s="201" t="s">
        <v>19</v>
      </c>
      <c r="I754" s="203"/>
      <c r="J754" s="199"/>
      <c r="K754" s="199"/>
      <c r="L754" s="204"/>
      <c r="M754" s="205"/>
      <c r="N754" s="206"/>
      <c r="O754" s="206"/>
      <c r="P754" s="206"/>
      <c r="Q754" s="206"/>
      <c r="R754" s="206"/>
      <c r="S754" s="206"/>
      <c r="T754" s="207"/>
      <c r="AT754" s="208" t="s">
        <v>159</v>
      </c>
      <c r="AU754" s="208" t="s">
        <v>82</v>
      </c>
      <c r="AV754" s="13" t="s">
        <v>80</v>
      </c>
      <c r="AW754" s="13" t="s">
        <v>34</v>
      </c>
      <c r="AX754" s="13" t="s">
        <v>73</v>
      </c>
      <c r="AY754" s="208" t="s">
        <v>148</v>
      </c>
    </row>
    <row r="755" spans="1:65" s="14" customFormat="1" ht="11.25">
      <c r="B755" s="209"/>
      <c r="C755" s="210"/>
      <c r="D755" s="200" t="s">
        <v>159</v>
      </c>
      <c r="E755" s="211" t="s">
        <v>19</v>
      </c>
      <c r="F755" s="212" t="s">
        <v>1030</v>
      </c>
      <c r="G755" s="210"/>
      <c r="H755" s="213">
        <v>41.8</v>
      </c>
      <c r="I755" s="214"/>
      <c r="J755" s="210"/>
      <c r="K755" s="210"/>
      <c r="L755" s="215"/>
      <c r="M755" s="216"/>
      <c r="N755" s="217"/>
      <c r="O755" s="217"/>
      <c r="P755" s="217"/>
      <c r="Q755" s="217"/>
      <c r="R755" s="217"/>
      <c r="S755" s="217"/>
      <c r="T755" s="218"/>
      <c r="AT755" s="219" t="s">
        <v>159</v>
      </c>
      <c r="AU755" s="219" t="s">
        <v>82</v>
      </c>
      <c r="AV755" s="14" t="s">
        <v>82</v>
      </c>
      <c r="AW755" s="14" t="s">
        <v>34</v>
      </c>
      <c r="AX755" s="14" t="s">
        <v>73</v>
      </c>
      <c r="AY755" s="219" t="s">
        <v>148</v>
      </c>
    </row>
    <row r="756" spans="1:65" s="14" customFormat="1" ht="11.25">
      <c r="B756" s="209"/>
      <c r="C756" s="210"/>
      <c r="D756" s="200" t="s">
        <v>159</v>
      </c>
      <c r="E756" s="211" t="s">
        <v>19</v>
      </c>
      <c r="F756" s="212" t="s">
        <v>1031</v>
      </c>
      <c r="G756" s="210"/>
      <c r="H756" s="213">
        <v>8.75</v>
      </c>
      <c r="I756" s="214"/>
      <c r="J756" s="210"/>
      <c r="K756" s="210"/>
      <c r="L756" s="215"/>
      <c r="M756" s="216"/>
      <c r="N756" s="217"/>
      <c r="O756" s="217"/>
      <c r="P756" s="217"/>
      <c r="Q756" s="217"/>
      <c r="R756" s="217"/>
      <c r="S756" s="217"/>
      <c r="T756" s="218"/>
      <c r="AT756" s="219" t="s">
        <v>159</v>
      </c>
      <c r="AU756" s="219" t="s">
        <v>82</v>
      </c>
      <c r="AV756" s="14" t="s">
        <v>82</v>
      </c>
      <c r="AW756" s="14" t="s">
        <v>34</v>
      </c>
      <c r="AX756" s="14" t="s">
        <v>73</v>
      </c>
      <c r="AY756" s="219" t="s">
        <v>148</v>
      </c>
    </row>
    <row r="757" spans="1:65" s="15" customFormat="1" ht="11.25">
      <c r="B757" s="220"/>
      <c r="C757" s="221"/>
      <c r="D757" s="200" t="s">
        <v>159</v>
      </c>
      <c r="E757" s="222" t="s">
        <v>19</v>
      </c>
      <c r="F757" s="223" t="s">
        <v>162</v>
      </c>
      <c r="G757" s="221"/>
      <c r="H757" s="224">
        <v>50.55</v>
      </c>
      <c r="I757" s="225"/>
      <c r="J757" s="221"/>
      <c r="K757" s="221"/>
      <c r="L757" s="226"/>
      <c r="M757" s="227"/>
      <c r="N757" s="228"/>
      <c r="O757" s="228"/>
      <c r="P757" s="228"/>
      <c r="Q757" s="228"/>
      <c r="R757" s="228"/>
      <c r="S757" s="228"/>
      <c r="T757" s="229"/>
      <c r="AT757" s="230" t="s">
        <v>159</v>
      </c>
      <c r="AU757" s="230" t="s">
        <v>82</v>
      </c>
      <c r="AV757" s="15" t="s">
        <v>155</v>
      </c>
      <c r="AW757" s="15" t="s">
        <v>34</v>
      </c>
      <c r="AX757" s="15" t="s">
        <v>80</v>
      </c>
      <c r="AY757" s="230" t="s">
        <v>148</v>
      </c>
    </row>
    <row r="758" spans="1:65" s="2" customFormat="1" ht="16.5" customHeight="1">
      <c r="A758" s="36"/>
      <c r="B758" s="37"/>
      <c r="C758" s="231" t="s">
        <v>1032</v>
      </c>
      <c r="D758" s="231" t="s">
        <v>234</v>
      </c>
      <c r="E758" s="232" t="s">
        <v>1033</v>
      </c>
      <c r="F758" s="233" t="s">
        <v>1034</v>
      </c>
      <c r="G758" s="234" t="s">
        <v>283</v>
      </c>
      <c r="H758" s="235">
        <v>171</v>
      </c>
      <c r="I758" s="236"/>
      <c r="J758" s="237">
        <f>ROUND(I758*H758,2)</f>
        <v>0</v>
      </c>
      <c r="K758" s="233" t="s">
        <v>19</v>
      </c>
      <c r="L758" s="238"/>
      <c r="M758" s="239" t="s">
        <v>19</v>
      </c>
      <c r="N758" s="240" t="s">
        <v>44</v>
      </c>
      <c r="O758" s="66"/>
      <c r="P758" s="189">
        <f>O758*H758</f>
        <v>0</v>
      </c>
      <c r="Q758" s="189">
        <v>5.0000000000000002E-5</v>
      </c>
      <c r="R758" s="189">
        <f>Q758*H758</f>
        <v>8.5500000000000003E-3</v>
      </c>
      <c r="S758" s="189">
        <v>0</v>
      </c>
      <c r="T758" s="190">
        <f>S758*H758</f>
        <v>0</v>
      </c>
      <c r="U758" s="36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  <c r="AR758" s="191" t="s">
        <v>359</v>
      </c>
      <c r="AT758" s="191" t="s">
        <v>234</v>
      </c>
      <c r="AU758" s="191" t="s">
        <v>82</v>
      </c>
      <c r="AY758" s="19" t="s">
        <v>148</v>
      </c>
      <c r="BE758" s="192">
        <f>IF(N758="základní",J758,0)</f>
        <v>0</v>
      </c>
      <c r="BF758" s="192">
        <f>IF(N758="snížená",J758,0)</f>
        <v>0</v>
      </c>
      <c r="BG758" s="192">
        <f>IF(N758="zákl. přenesená",J758,0)</f>
        <v>0</v>
      </c>
      <c r="BH758" s="192">
        <f>IF(N758="sníž. přenesená",J758,0)</f>
        <v>0</v>
      </c>
      <c r="BI758" s="192">
        <f>IF(N758="nulová",J758,0)</f>
        <v>0</v>
      </c>
      <c r="BJ758" s="19" t="s">
        <v>80</v>
      </c>
      <c r="BK758" s="192">
        <f>ROUND(I758*H758,2)</f>
        <v>0</v>
      </c>
      <c r="BL758" s="19" t="s">
        <v>256</v>
      </c>
      <c r="BM758" s="191" t="s">
        <v>1035</v>
      </c>
    </row>
    <row r="759" spans="1:65" s="13" customFormat="1" ht="11.25">
      <c r="B759" s="198"/>
      <c r="C759" s="199"/>
      <c r="D759" s="200" t="s">
        <v>159</v>
      </c>
      <c r="E759" s="201" t="s">
        <v>19</v>
      </c>
      <c r="F759" s="202" t="s">
        <v>1036</v>
      </c>
      <c r="G759" s="199"/>
      <c r="H759" s="201" t="s">
        <v>19</v>
      </c>
      <c r="I759" s="203"/>
      <c r="J759" s="199"/>
      <c r="K759" s="199"/>
      <c r="L759" s="204"/>
      <c r="M759" s="205"/>
      <c r="N759" s="206"/>
      <c r="O759" s="206"/>
      <c r="P759" s="206"/>
      <c r="Q759" s="206"/>
      <c r="R759" s="206"/>
      <c r="S759" s="206"/>
      <c r="T759" s="207"/>
      <c r="AT759" s="208" t="s">
        <v>159</v>
      </c>
      <c r="AU759" s="208" t="s">
        <v>82</v>
      </c>
      <c r="AV759" s="13" t="s">
        <v>80</v>
      </c>
      <c r="AW759" s="13" t="s">
        <v>34</v>
      </c>
      <c r="AX759" s="13" t="s">
        <v>73</v>
      </c>
      <c r="AY759" s="208" t="s">
        <v>148</v>
      </c>
    </row>
    <row r="760" spans="1:65" s="14" customFormat="1" ht="11.25">
      <c r="B760" s="209"/>
      <c r="C760" s="210"/>
      <c r="D760" s="200" t="s">
        <v>159</v>
      </c>
      <c r="E760" s="211" t="s">
        <v>19</v>
      </c>
      <c r="F760" s="212" t="s">
        <v>1037</v>
      </c>
      <c r="G760" s="210"/>
      <c r="H760" s="213">
        <v>85</v>
      </c>
      <c r="I760" s="214"/>
      <c r="J760" s="210"/>
      <c r="K760" s="210"/>
      <c r="L760" s="215"/>
      <c r="M760" s="216"/>
      <c r="N760" s="217"/>
      <c r="O760" s="217"/>
      <c r="P760" s="217"/>
      <c r="Q760" s="217"/>
      <c r="R760" s="217"/>
      <c r="S760" s="217"/>
      <c r="T760" s="218"/>
      <c r="AT760" s="219" t="s">
        <v>159</v>
      </c>
      <c r="AU760" s="219" t="s">
        <v>82</v>
      </c>
      <c r="AV760" s="14" t="s">
        <v>82</v>
      </c>
      <c r="AW760" s="14" t="s">
        <v>34</v>
      </c>
      <c r="AX760" s="14" t="s">
        <v>73</v>
      </c>
      <c r="AY760" s="219" t="s">
        <v>148</v>
      </c>
    </row>
    <row r="761" spans="1:65" s="14" customFormat="1" ht="11.25">
      <c r="B761" s="209"/>
      <c r="C761" s="210"/>
      <c r="D761" s="200" t="s">
        <v>159</v>
      </c>
      <c r="E761" s="211" t="s">
        <v>19</v>
      </c>
      <c r="F761" s="212" t="s">
        <v>1038</v>
      </c>
      <c r="G761" s="210"/>
      <c r="H761" s="213">
        <v>86</v>
      </c>
      <c r="I761" s="214"/>
      <c r="J761" s="210"/>
      <c r="K761" s="210"/>
      <c r="L761" s="215"/>
      <c r="M761" s="216"/>
      <c r="N761" s="217"/>
      <c r="O761" s="217"/>
      <c r="P761" s="217"/>
      <c r="Q761" s="217"/>
      <c r="R761" s="217"/>
      <c r="S761" s="217"/>
      <c r="T761" s="218"/>
      <c r="AT761" s="219" t="s">
        <v>159</v>
      </c>
      <c r="AU761" s="219" t="s">
        <v>82</v>
      </c>
      <c r="AV761" s="14" t="s">
        <v>82</v>
      </c>
      <c r="AW761" s="14" t="s">
        <v>34</v>
      </c>
      <c r="AX761" s="14" t="s">
        <v>73</v>
      </c>
      <c r="AY761" s="219" t="s">
        <v>148</v>
      </c>
    </row>
    <row r="762" spans="1:65" s="15" customFormat="1" ht="11.25">
      <c r="B762" s="220"/>
      <c r="C762" s="221"/>
      <c r="D762" s="200" t="s">
        <v>159</v>
      </c>
      <c r="E762" s="222" t="s">
        <v>19</v>
      </c>
      <c r="F762" s="223" t="s">
        <v>162</v>
      </c>
      <c r="G762" s="221"/>
      <c r="H762" s="224">
        <v>171</v>
      </c>
      <c r="I762" s="225"/>
      <c r="J762" s="221"/>
      <c r="K762" s="221"/>
      <c r="L762" s="226"/>
      <c r="M762" s="227"/>
      <c r="N762" s="228"/>
      <c r="O762" s="228"/>
      <c r="P762" s="228"/>
      <c r="Q762" s="228"/>
      <c r="R762" s="228"/>
      <c r="S762" s="228"/>
      <c r="T762" s="229"/>
      <c r="AT762" s="230" t="s">
        <v>159</v>
      </c>
      <c r="AU762" s="230" t="s">
        <v>82</v>
      </c>
      <c r="AV762" s="15" t="s">
        <v>155</v>
      </c>
      <c r="AW762" s="15" t="s">
        <v>34</v>
      </c>
      <c r="AX762" s="15" t="s">
        <v>80</v>
      </c>
      <c r="AY762" s="230" t="s">
        <v>148</v>
      </c>
    </row>
    <row r="763" spans="1:65" s="2" customFormat="1" ht="16.5" customHeight="1">
      <c r="A763" s="36"/>
      <c r="B763" s="37"/>
      <c r="C763" s="231" t="s">
        <v>1039</v>
      </c>
      <c r="D763" s="231" t="s">
        <v>234</v>
      </c>
      <c r="E763" s="232" t="s">
        <v>1040</v>
      </c>
      <c r="F763" s="233" t="s">
        <v>1041</v>
      </c>
      <c r="G763" s="234" t="s">
        <v>165</v>
      </c>
      <c r="H763" s="235">
        <v>53.078000000000003</v>
      </c>
      <c r="I763" s="236"/>
      <c r="J763" s="237">
        <f>ROUND(I763*H763,2)</f>
        <v>0</v>
      </c>
      <c r="K763" s="233" t="s">
        <v>19</v>
      </c>
      <c r="L763" s="238"/>
      <c r="M763" s="239" t="s">
        <v>19</v>
      </c>
      <c r="N763" s="240" t="s">
        <v>44</v>
      </c>
      <c r="O763" s="66"/>
      <c r="P763" s="189">
        <f>O763*H763</f>
        <v>0</v>
      </c>
      <c r="Q763" s="189">
        <v>1.2600000000000001E-3</v>
      </c>
      <c r="R763" s="189">
        <f>Q763*H763</f>
        <v>6.6878280000000012E-2</v>
      </c>
      <c r="S763" s="189">
        <v>0</v>
      </c>
      <c r="T763" s="190">
        <f>S763*H763</f>
        <v>0</v>
      </c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R763" s="191" t="s">
        <v>359</v>
      </c>
      <c r="AT763" s="191" t="s">
        <v>234</v>
      </c>
      <c r="AU763" s="191" t="s">
        <v>82</v>
      </c>
      <c r="AY763" s="19" t="s">
        <v>148</v>
      </c>
      <c r="BE763" s="192">
        <f>IF(N763="základní",J763,0)</f>
        <v>0</v>
      </c>
      <c r="BF763" s="192">
        <f>IF(N763="snížená",J763,0)</f>
        <v>0</v>
      </c>
      <c r="BG763" s="192">
        <f>IF(N763="zákl. přenesená",J763,0)</f>
        <v>0</v>
      </c>
      <c r="BH763" s="192">
        <f>IF(N763="sníž. přenesená",J763,0)</f>
        <v>0</v>
      </c>
      <c r="BI763" s="192">
        <f>IF(N763="nulová",J763,0)</f>
        <v>0</v>
      </c>
      <c r="BJ763" s="19" t="s">
        <v>80</v>
      </c>
      <c r="BK763" s="192">
        <f>ROUND(I763*H763,2)</f>
        <v>0</v>
      </c>
      <c r="BL763" s="19" t="s">
        <v>256</v>
      </c>
      <c r="BM763" s="191" t="s">
        <v>1042</v>
      </c>
    </row>
    <row r="764" spans="1:65" s="13" customFormat="1" ht="11.25">
      <c r="B764" s="198"/>
      <c r="C764" s="199"/>
      <c r="D764" s="200" t="s">
        <v>159</v>
      </c>
      <c r="E764" s="201" t="s">
        <v>19</v>
      </c>
      <c r="F764" s="202" t="s">
        <v>1029</v>
      </c>
      <c r="G764" s="199"/>
      <c r="H764" s="201" t="s">
        <v>19</v>
      </c>
      <c r="I764" s="203"/>
      <c r="J764" s="199"/>
      <c r="K764" s="199"/>
      <c r="L764" s="204"/>
      <c r="M764" s="205"/>
      <c r="N764" s="206"/>
      <c r="O764" s="206"/>
      <c r="P764" s="206"/>
      <c r="Q764" s="206"/>
      <c r="R764" s="206"/>
      <c r="S764" s="206"/>
      <c r="T764" s="207"/>
      <c r="AT764" s="208" t="s">
        <v>159</v>
      </c>
      <c r="AU764" s="208" t="s">
        <v>82</v>
      </c>
      <c r="AV764" s="13" t="s">
        <v>80</v>
      </c>
      <c r="AW764" s="13" t="s">
        <v>34</v>
      </c>
      <c r="AX764" s="13" t="s">
        <v>73</v>
      </c>
      <c r="AY764" s="208" t="s">
        <v>148</v>
      </c>
    </row>
    <row r="765" spans="1:65" s="14" customFormat="1" ht="11.25">
      <c r="B765" s="209"/>
      <c r="C765" s="210"/>
      <c r="D765" s="200" t="s">
        <v>159</v>
      </c>
      <c r="E765" s="211" t="s">
        <v>19</v>
      </c>
      <c r="F765" s="212" t="s">
        <v>1043</v>
      </c>
      <c r="G765" s="210"/>
      <c r="H765" s="213">
        <v>53.078000000000003</v>
      </c>
      <c r="I765" s="214"/>
      <c r="J765" s="210"/>
      <c r="K765" s="210"/>
      <c r="L765" s="215"/>
      <c r="M765" s="216"/>
      <c r="N765" s="217"/>
      <c r="O765" s="217"/>
      <c r="P765" s="217"/>
      <c r="Q765" s="217"/>
      <c r="R765" s="217"/>
      <c r="S765" s="217"/>
      <c r="T765" s="218"/>
      <c r="AT765" s="219" t="s">
        <v>159</v>
      </c>
      <c r="AU765" s="219" t="s">
        <v>82</v>
      </c>
      <c r="AV765" s="14" t="s">
        <v>82</v>
      </c>
      <c r="AW765" s="14" t="s">
        <v>34</v>
      </c>
      <c r="AX765" s="14" t="s">
        <v>73</v>
      </c>
      <c r="AY765" s="219" t="s">
        <v>148</v>
      </c>
    </row>
    <row r="766" spans="1:65" s="15" customFormat="1" ht="11.25">
      <c r="B766" s="220"/>
      <c r="C766" s="221"/>
      <c r="D766" s="200" t="s">
        <v>159</v>
      </c>
      <c r="E766" s="222" t="s">
        <v>19</v>
      </c>
      <c r="F766" s="223" t="s">
        <v>162</v>
      </c>
      <c r="G766" s="221"/>
      <c r="H766" s="224">
        <v>53.078000000000003</v>
      </c>
      <c r="I766" s="225"/>
      <c r="J766" s="221"/>
      <c r="K766" s="221"/>
      <c r="L766" s="226"/>
      <c r="M766" s="227"/>
      <c r="N766" s="228"/>
      <c r="O766" s="228"/>
      <c r="P766" s="228"/>
      <c r="Q766" s="228"/>
      <c r="R766" s="228"/>
      <c r="S766" s="228"/>
      <c r="T766" s="229"/>
      <c r="AT766" s="230" t="s">
        <v>159</v>
      </c>
      <c r="AU766" s="230" t="s">
        <v>82</v>
      </c>
      <c r="AV766" s="15" t="s">
        <v>155</v>
      </c>
      <c r="AW766" s="15" t="s">
        <v>34</v>
      </c>
      <c r="AX766" s="15" t="s">
        <v>80</v>
      </c>
      <c r="AY766" s="230" t="s">
        <v>148</v>
      </c>
    </row>
    <row r="767" spans="1:65" s="2" customFormat="1" ht="16.5" customHeight="1">
      <c r="A767" s="36"/>
      <c r="B767" s="37"/>
      <c r="C767" s="180" t="s">
        <v>1044</v>
      </c>
      <c r="D767" s="180" t="s">
        <v>150</v>
      </c>
      <c r="E767" s="181" t="s">
        <v>1045</v>
      </c>
      <c r="F767" s="182" t="s">
        <v>1046</v>
      </c>
      <c r="G767" s="183" t="s">
        <v>153</v>
      </c>
      <c r="H767" s="184">
        <v>50.567999999999998</v>
      </c>
      <c r="I767" s="185"/>
      <c r="J767" s="186">
        <f>ROUND(I767*H767,2)</f>
        <v>0</v>
      </c>
      <c r="K767" s="182" t="s">
        <v>154</v>
      </c>
      <c r="L767" s="41"/>
      <c r="M767" s="187" t="s">
        <v>19</v>
      </c>
      <c r="N767" s="188" t="s">
        <v>44</v>
      </c>
      <c r="O767" s="66"/>
      <c r="P767" s="189">
        <f>O767*H767</f>
        <v>0</v>
      </c>
      <c r="Q767" s="189">
        <v>0</v>
      </c>
      <c r="R767" s="189">
        <f>Q767*H767</f>
        <v>0</v>
      </c>
      <c r="S767" s="189">
        <v>0</v>
      </c>
      <c r="T767" s="190">
        <f>S767*H767</f>
        <v>0</v>
      </c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R767" s="191" t="s">
        <v>256</v>
      </c>
      <c r="AT767" s="191" t="s">
        <v>150</v>
      </c>
      <c r="AU767" s="191" t="s">
        <v>82</v>
      </c>
      <c r="AY767" s="19" t="s">
        <v>148</v>
      </c>
      <c r="BE767" s="192">
        <f>IF(N767="základní",J767,0)</f>
        <v>0</v>
      </c>
      <c r="BF767" s="192">
        <f>IF(N767="snížená",J767,0)</f>
        <v>0</v>
      </c>
      <c r="BG767" s="192">
        <f>IF(N767="zákl. přenesená",J767,0)</f>
        <v>0</v>
      </c>
      <c r="BH767" s="192">
        <f>IF(N767="sníž. přenesená",J767,0)</f>
        <v>0</v>
      </c>
      <c r="BI767" s="192">
        <f>IF(N767="nulová",J767,0)</f>
        <v>0</v>
      </c>
      <c r="BJ767" s="19" t="s">
        <v>80</v>
      </c>
      <c r="BK767" s="192">
        <f>ROUND(I767*H767,2)</f>
        <v>0</v>
      </c>
      <c r="BL767" s="19" t="s">
        <v>256</v>
      </c>
      <c r="BM767" s="191" t="s">
        <v>1047</v>
      </c>
    </row>
    <row r="768" spans="1:65" s="2" customFormat="1" ht="11.25">
      <c r="A768" s="36"/>
      <c r="B768" s="37"/>
      <c r="C768" s="38"/>
      <c r="D768" s="193" t="s">
        <v>157</v>
      </c>
      <c r="E768" s="38"/>
      <c r="F768" s="194" t="s">
        <v>1048</v>
      </c>
      <c r="G768" s="38"/>
      <c r="H768" s="38"/>
      <c r="I768" s="195"/>
      <c r="J768" s="38"/>
      <c r="K768" s="38"/>
      <c r="L768" s="41"/>
      <c r="M768" s="196"/>
      <c r="N768" s="197"/>
      <c r="O768" s="66"/>
      <c r="P768" s="66"/>
      <c r="Q768" s="66"/>
      <c r="R768" s="66"/>
      <c r="S768" s="66"/>
      <c r="T768" s="67"/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T768" s="19" t="s">
        <v>157</v>
      </c>
      <c r="AU768" s="19" t="s">
        <v>82</v>
      </c>
    </row>
    <row r="769" spans="1:65" s="13" customFormat="1" ht="11.25">
      <c r="B769" s="198"/>
      <c r="C769" s="199"/>
      <c r="D769" s="200" t="s">
        <v>159</v>
      </c>
      <c r="E769" s="201" t="s">
        <v>19</v>
      </c>
      <c r="F769" s="202" t="s">
        <v>506</v>
      </c>
      <c r="G769" s="199"/>
      <c r="H769" s="201" t="s">
        <v>19</v>
      </c>
      <c r="I769" s="203"/>
      <c r="J769" s="199"/>
      <c r="K769" s="199"/>
      <c r="L769" s="204"/>
      <c r="M769" s="205"/>
      <c r="N769" s="206"/>
      <c r="O769" s="206"/>
      <c r="P769" s="206"/>
      <c r="Q769" s="206"/>
      <c r="R769" s="206"/>
      <c r="S769" s="206"/>
      <c r="T769" s="207"/>
      <c r="AT769" s="208" t="s">
        <v>159</v>
      </c>
      <c r="AU769" s="208" t="s">
        <v>82</v>
      </c>
      <c r="AV769" s="13" t="s">
        <v>80</v>
      </c>
      <c r="AW769" s="13" t="s">
        <v>34</v>
      </c>
      <c r="AX769" s="13" t="s">
        <v>73</v>
      </c>
      <c r="AY769" s="208" t="s">
        <v>148</v>
      </c>
    </row>
    <row r="770" spans="1:65" s="13" customFormat="1" ht="11.25">
      <c r="B770" s="198"/>
      <c r="C770" s="199"/>
      <c r="D770" s="200" t="s">
        <v>159</v>
      </c>
      <c r="E770" s="201" t="s">
        <v>19</v>
      </c>
      <c r="F770" s="202" t="s">
        <v>993</v>
      </c>
      <c r="G770" s="199"/>
      <c r="H770" s="201" t="s">
        <v>19</v>
      </c>
      <c r="I770" s="203"/>
      <c r="J770" s="199"/>
      <c r="K770" s="199"/>
      <c r="L770" s="204"/>
      <c r="M770" s="205"/>
      <c r="N770" s="206"/>
      <c r="O770" s="206"/>
      <c r="P770" s="206"/>
      <c r="Q770" s="206"/>
      <c r="R770" s="206"/>
      <c r="S770" s="206"/>
      <c r="T770" s="207"/>
      <c r="AT770" s="208" t="s">
        <v>159</v>
      </c>
      <c r="AU770" s="208" t="s">
        <v>82</v>
      </c>
      <c r="AV770" s="13" t="s">
        <v>80</v>
      </c>
      <c r="AW770" s="13" t="s">
        <v>34</v>
      </c>
      <c r="AX770" s="13" t="s">
        <v>73</v>
      </c>
      <c r="AY770" s="208" t="s">
        <v>148</v>
      </c>
    </row>
    <row r="771" spans="1:65" s="14" customFormat="1" ht="11.25">
      <c r="B771" s="209"/>
      <c r="C771" s="210"/>
      <c r="D771" s="200" t="s">
        <v>159</v>
      </c>
      <c r="E771" s="211" t="s">
        <v>19</v>
      </c>
      <c r="F771" s="212" t="s">
        <v>994</v>
      </c>
      <c r="G771" s="210"/>
      <c r="H771" s="213">
        <v>50.567999999999998</v>
      </c>
      <c r="I771" s="214"/>
      <c r="J771" s="210"/>
      <c r="K771" s="210"/>
      <c r="L771" s="215"/>
      <c r="M771" s="216"/>
      <c r="N771" s="217"/>
      <c r="O771" s="217"/>
      <c r="P771" s="217"/>
      <c r="Q771" s="217"/>
      <c r="R771" s="217"/>
      <c r="S771" s="217"/>
      <c r="T771" s="218"/>
      <c r="AT771" s="219" t="s">
        <v>159</v>
      </c>
      <c r="AU771" s="219" t="s">
        <v>82</v>
      </c>
      <c r="AV771" s="14" t="s">
        <v>82</v>
      </c>
      <c r="AW771" s="14" t="s">
        <v>34</v>
      </c>
      <c r="AX771" s="14" t="s">
        <v>73</v>
      </c>
      <c r="AY771" s="219" t="s">
        <v>148</v>
      </c>
    </row>
    <row r="772" spans="1:65" s="15" customFormat="1" ht="11.25">
      <c r="B772" s="220"/>
      <c r="C772" s="221"/>
      <c r="D772" s="200" t="s">
        <v>159</v>
      </c>
      <c r="E772" s="222" t="s">
        <v>19</v>
      </c>
      <c r="F772" s="223" t="s">
        <v>162</v>
      </c>
      <c r="G772" s="221"/>
      <c r="H772" s="224">
        <v>50.567999999999998</v>
      </c>
      <c r="I772" s="225"/>
      <c r="J772" s="221"/>
      <c r="K772" s="221"/>
      <c r="L772" s="226"/>
      <c r="M772" s="227"/>
      <c r="N772" s="228"/>
      <c r="O772" s="228"/>
      <c r="P772" s="228"/>
      <c r="Q772" s="228"/>
      <c r="R772" s="228"/>
      <c r="S772" s="228"/>
      <c r="T772" s="229"/>
      <c r="AT772" s="230" t="s">
        <v>159</v>
      </c>
      <c r="AU772" s="230" t="s">
        <v>82</v>
      </c>
      <c r="AV772" s="15" t="s">
        <v>155</v>
      </c>
      <c r="AW772" s="15" t="s">
        <v>34</v>
      </c>
      <c r="AX772" s="15" t="s">
        <v>80</v>
      </c>
      <c r="AY772" s="230" t="s">
        <v>148</v>
      </c>
    </row>
    <row r="773" spans="1:65" s="2" customFormat="1" ht="16.5" customHeight="1">
      <c r="A773" s="36"/>
      <c r="B773" s="37"/>
      <c r="C773" s="180" t="s">
        <v>1049</v>
      </c>
      <c r="D773" s="180" t="s">
        <v>150</v>
      </c>
      <c r="E773" s="181" t="s">
        <v>1050</v>
      </c>
      <c r="F773" s="182" t="s">
        <v>1051</v>
      </c>
      <c r="G773" s="183" t="s">
        <v>153</v>
      </c>
      <c r="H773" s="184">
        <v>25.283999999999999</v>
      </c>
      <c r="I773" s="185"/>
      <c r="J773" s="186">
        <f>ROUND(I773*H773,2)</f>
        <v>0</v>
      </c>
      <c r="K773" s="182" t="s">
        <v>19</v>
      </c>
      <c r="L773" s="41"/>
      <c r="M773" s="187" t="s">
        <v>19</v>
      </c>
      <c r="N773" s="188" t="s">
        <v>44</v>
      </c>
      <c r="O773" s="66"/>
      <c r="P773" s="189">
        <f>O773*H773</f>
        <v>0</v>
      </c>
      <c r="Q773" s="189">
        <v>0</v>
      </c>
      <c r="R773" s="189">
        <f>Q773*H773</f>
        <v>0</v>
      </c>
      <c r="S773" s="189">
        <v>0</v>
      </c>
      <c r="T773" s="190">
        <f>S773*H773</f>
        <v>0</v>
      </c>
      <c r="U773" s="36"/>
      <c r="V773" s="36"/>
      <c r="W773" s="36"/>
      <c r="X773" s="36"/>
      <c r="Y773" s="36"/>
      <c r="Z773" s="36"/>
      <c r="AA773" s="36"/>
      <c r="AB773" s="36"/>
      <c r="AC773" s="36"/>
      <c r="AD773" s="36"/>
      <c r="AE773" s="36"/>
      <c r="AR773" s="191" t="s">
        <v>256</v>
      </c>
      <c r="AT773" s="191" t="s">
        <v>150</v>
      </c>
      <c r="AU773" s="191" t="s">
        <v>82</v>
      </c>
      <c r="AY773" s="19" t="s">
        <v>148</v>
      </c>
      <c r="BE773" s="192">
        <f>IF(N773="základní",J773,0)</f>
        <v>0</v>
      </c>
      <c r="BF773" s="192">
        <f>IF(N773="snížená",J773,0)</f>
        <v>0</v>
      </c>
      <c r="BG773" s="192">
        <f>IF(N773="zákl. přenesená",J773,0)</f>
        <v>0</v>
      </c>
      <c r="BH773" s="192">
        <f>IF(N773="sníž. přenesená",J773,0)</f>
        <v>0</v>
      </c>
      <c r="BI773" s="192">
        <f>IF(N773="nulová",J773,0)</f>
        <v>0</v>
      </c>
      <c r="BJ773" s="19" t="s">
        <v>80</v>
      </c>
      <c r="BK773" s="192">
        <f>ROUND(I773*H773,2)</f>
        <v>0</v>
      </c>
      <c r="BL773" s="19" t="s">
        <v>256</v>
      </c>
      <c r="BM773" s="191" t="s">
        <v>1052</v>
      </c>
    </row>
    <row r="774" spans="1:65" s="13" customFormat="1" ht="11.25">
      <c r="B774" s="198"/>
      <c r="C774" s="199"/>
      <c r="D774" s="200" t="s">
        <v>159</v>
      </c>
      <c r="E774" s="201" t="s">
        <v>19</v>
      </c>
      <c r="F774" s="202" t="s">
        <v>506</v>
      </c>
      <c r="G774" s="199"/>
      <c r="H774" s="201" t="s">
        <v>19</v>
      </c>
      <c r="I774" s="203"/>
      <c r="J774" s="199"/>
      <c r="K774" s="199"/>
      <c r="L774" s="204"/>
      <c r="M774" s="205"/>
      <c r="N774" s="206"/>
      <c r="O774" s="206"/>
      <c r="P774" s="206"/>
      <c r="Q774" s="206"/>
      <c r="R774" s="206"/>
      <c r="S774" s="206"/>
      <c r="T774" s="207"/>
      <c r="AT774" s="208" t="s">
        <v>159</v>
      </c>
      <c r="AU774" s="208" t="s">
        <v>82</v>
      </c>
      <c r="AV774" s="13" t="s">
        <v>80</v>
      </c>
      <c r="AW774" s="13" t="s">
        <v>34</v>
      </c>
      <c r="AX774" s="13" t="s">
        <v>73</v>
      </c>
      <c r="AY774" s="208" t="s">
        <v>148</v>
      </c>
    </row>
    <row r="775" spans="1:65" s="13" customFormat="1" ht="11.25">
      <c r="B775" s="198"/>
      <c r="C775" s="199"/>
      <c r="D775" s="200" t="s">
        <v>159</v>
      </c>
      <c r="E775" s="201" t="s">
        <v>19</v>
      </c>
      <c r="F775" s="202" t="s">
        <v>1053</v>
      </c>
      <c r="G775" s="199"/>
      <c r="H775" s="201" t="s">
        <v>19</v>
      </c>
      <c r="I775" s="203"/>
      <c r="J775" s="199"/>
      <c r="K775" s="199"/>
      <c r="L775" s="204"/>
      <c r="M775" s="205"/>
      <c r="N775" s="206"/>
      <c r="O775" s="206"/>
      <c r="P775" s="206"/>
      <c r="Q775" s="206"/>
      <c r="R775" s="206"/>
      <c r="S775" s="206"/>
      <c r="T775" s="207"/>
      <c r="AT775" s="208" t="s">
        <v>159</v>
      </c>
      <c r="AU775" s="208" t="s">
        <v>82</v>
      </c>
      <c r="AV775" s="13" t="s">
        <v>80</v>
      </c>
      <c r="AW775" s="13" t="s">
        <v>34</v>
      </c>
      <c r="AX775" s="13" t="s">
        <v>73</v>
      </c>
      <c r="AY775" s="208" t="s">
        <v>148</v>
      </c>
    </row>
    <row r="776" spans="1:65" s="14" customFormat="1" ht="11.25">
      <c r="B776" s="209"/>
      <c r="C776" s="210"/>
      <c r="D776" s="200" t="s">
        <v>159</v>
      </c>
      <c r="E776" s="211" t="s">
        <v>19</v>
      </c>
      <c r="F776" s="212" t="s">
        <v>1013</v>
      </c>
      <c r="G776" s="210"/>
      <c r="H776" s="213">
        <v>25.283999999999999</v>
      </c>
      <c r="I776" s="214"/>
      <c r="J776" s="210"/>
      <c r="K776" s="210"/>
      <c r="L776" s="215"/>
      <c r="M776" s="216"/>
      <c r="N776" s="217"/>
      <c r="O776" s="217"/>
      <c r="P776" s="217"/>
      <c r="Q776" s="217"/>
      <c r="R776" s="217"/>
      <c r="S776" s="217"/>
      <c r="T776" s="218"/>
      <c r="AT776" s="219" t="s">
        <v>159</v>
      </c>
      <c r="AU776" s="219" t="s">
        <v>82</v>
      </c>
      <c r="AV776" s="14" t="s">
        <v>82</v>
      </c>
      <c r="AW776" s="14" t="s">
        <v>34</v>
      </c>
      <c r="AX776" s="14" t="s">
        <v>73</v>
      </c>
      <c r="AY776" s="219" t="s">
        <v>148</v>
      </c>
    </row>
    <row r="777" spans="1:65" s="15" customFormat="1" ht="11.25">
      <c r="B777" s="220"/>
      <c r="C777" s="221"/>
      <c r="D777" s="200" t="s">
        <v>159</v>
      </c>
      <c r="E777" s="222" t="s">
        <v>19</v>
      </c>
      <c r="F777" s="223" t="s">
        <v>162</v>
      </c>
      <c r="G777" s="221"/>
      <c r="H777" s="224">
        <v>25.283999999999999</v>
      </c>
      <c r="I777" s="225"/>
      <c r="J777" s="221"/>
      <c r="K777" s="221"/>
      <c r="L777" s="226"/>
      <c r="M777" s="227"/>
      <c r="N777" s="228"/>
      <c r="O777" s="228"/>
      <c r="P777" s="228"/>
      <c r="Q777" s="228"/>
      <c r="R777" s="228"/>
      <c r="S777" s="228"/>
      <c r="T777" s="229"/>
      <c r="AT777" s="230" t="s">
        <v>159</v>
      </c>
      <c r="AU777" s="230" t="s">
        <v>82</v>
      </c>
      <c r="AV777" s="15" t="s">
        <v>155</v>
      </c>
      <c r="AW777" s="15" t="s">
        <v>34</v>
      </c>
      <c r="AX777" s="15" t="s">
        <v>80</v>
      </c>
      <c r="AY777" s="230" t="s">
        <v>148</v>
      </c>
    </row>
    <row r="778" spans="1:65" s="2" customFormat="1" ht="16.5" customHeight="1">
      <c r="A778" s="36"/>
      <c r="B778" s="37"/>
      <c r="C778" s="231" t="s">
        <v>1054</v>
      </c>
      <c r="D778" s="231" t="s">
        <v>234</v>
      </c>
      <c r="E778" s="232" t="s">
        <v>1055</v>
      </c>
      <c r="F778" s="233" t="s">
        <v>1056</v>
      </c>
      <c r="G778" s="234" t="s">
        <v>153</v>
      </c>
      <c r="H778" s="235">
        <v>36.366</v>
      </c>
      <c r="I778" s="236"/>
      <c r="J778" s="237">
        <f>ROUND(I778*H778,2)</f>
        <v>0</v>
      </c>
      <c r="K778" s="233" t="s">
        <v>154</v>
      </c>
      <c r="L778" s="238"/>
      <c r="M778" s="239" t="s">
        <v>19</v>
      </c>
      <c r="N778" s="240" t="s">
        <v>44</v>
      </c>
      <c r="O778" s="66"/>
      <c r="P778" s="189">
        <f>O778*H778</f>
        <v>0</v>
      </c>
      <c r="Q778" s="189">
        <v>8.0000000000000004E-4</v>
      </c>
      <c r="R778" s="189">
        <f>Q778*H778</f>
        <v>2.9092800000000002E-2</v>
      </c>
      <c r="S778" s="189">
        <v>0</v>
      </c>
      <c r="T778" s="190">
        <f>S778*H778</f>
        <v>0</v>
      </c>
      <c r="U778" s="36"/>
      <c r="V778" s="36"/>
      <c r="W778" s="36"/>
      <c r="X778" s="36"/>
      <c r="Y778" s="36"/>
      <c r="Z778" s="36"/>
      <c r="AA778" s="36"/>
      <c r="AB778" s="36"/>
      <c r="AC778" s="36"/>
      <c r="AD778" s="36"/>
      <c r="AE778" s="36"/>
      <c r="AR778" s="191" t="s">
        <v>359</v>
      </c>
      <c r="AT778" s="191" t="s">
        <v>234</v>
      </c>
      <c r="AU778" s="191" t="s">
        <v>82</v>
      </c>
      <c r="AY778" s="19" t="s">
        <v>148</v>
      </c>
      <c r="BE778" s="192">
        <f>IF(N778="základní",J778,0)</f>
        <v>0</v>
      </c>
      <c r="BF778" s="192">
        <f>IF(N778="snížená",J778,0)</f>
        <v>0</v>
      </c>
      <c r="BG778" s="192">
        <f>IF(N778="zákl. přenesená",J778,0)</f>
        <v>0</v>
      </c>
      <c r="BH778" s="192">
        <f>IF(N778="sníž. přenesená",J778,0)</f>
        <v>0</v>
      </c>
      <c r="BI778" s="192">
        <f>IF(N778="nulová",J778,0)</f>
        <v>0</v>
      </c>
      <c r="BJ778" s="19" t="s">
        <v>80</v>
      </c>
      <c r="BK778" s="192">
        <f>ROUND(I778*H778,2)</f>
        <v>0</v>
      </c>
      <c r="BL778" s="19" t="s">
        <v>256</v>
      </c>
      <c r="BM778" s="191" t="s">
        <v>1057</v>
      </c>
    </row>
    <row r="779" spans="1:65" s="13" customFormat="1" ht="11.25">
      <c r="B779" s="198"/>
      <c r="C779" s="199"/>
      <c r="D779" s="200" t="s">
        <v>159</v>
      </c>
      <c r="E779" s="201" t="s">
        <v>19</v>
      </c>
      <c r="F779" s="202" t="s">
        <v>506</v>
      </c>
      <c r="G779" s="199"/>
      <c r="H779" s="201" t="s">
        <v>19</v>
      </c>
      <c r="I779" s="203"/>
      <c r="J779" s="199"/>
      <c r="K779" s="199"/>
      <c r="L779" s="204"/>
      <c r="M779" s="205"/>
      <c r="N779" s="206"/>
      <c r="O779" s="206"/>
      <c r="P779" s="206"/>
      <c r="Q779" s="206"/>
      <c r="R779" s="206"/>
      <c r="S779" s="206"/>
      <c r="T779" s="207"/>
      <c r="AT779" s="208" t="s">
        <v>159</v>
      </c>
      <c r="AU779" s="208" t="s">
        <v>82</v>
      </c>
      <c r="AV779" s="13" t="s">
        <v>80</v>
      </c>
      <c r="AW779" s="13" t="s">
        <v>34</v>
      </c>
      <c r="AX779" s="13" t="s">
        <v>73</v>
      </c>
      <c r="AY779" s="208" t="s">
        <v>148</v>
      </c>
    </row>
    <row r="780" spans="1:65" s="13" customFormat="1" ht="11.25">
      <c r="B780" s="198"/>
      <c r="C780" s="199"/>
      <c r="D780" s="200" t="s">
        <v>159</v>
      </c>
      <c r="E780" s="201" t="s">
        <v>19</v>
      </c>
      <c r="F780" s="202" t="s">
        <v>1058</v>
      </c>
      <c r="G780" s="199"/>
      <c r="H780" s="201" t="s">
        <v>19</v>
      </c>
      <c r="I780" s="203"/>
      <c r="J780" s="199"/>
      <c r="K780" s="199"/>
      <c r="L780" s="204"/>
      <c r="M780" s="205"/>
      <c r="N780" s="206"/>
      <c r="O780" s="206"/>
      <c r="P780" s="206"/>
      <c r="Q780" s="206"/>
      <c r="R780" s="206"/>
      <c r="S780" s="206"/>
      <c r="T780" s="207"/>
      <c r="AT780" s="208" t="s">
        <v>159</v>
      </c>
      <c r="AU780" s="208" t="s">
        <v>82</v>
      </c>
      <c r="AV780" s="13" t="s">
        <v>80</v>
      </c>
      <c r="AW780" s="13" t="s">
        <v>34</v>
      </c>
      <c r="AX780" s="13" t="s">
        <v>73</v>
      </c>
      <c r="AY780" s="208" t="s">
        <v>148</v>
      </c>
    </row>
    <row r="781" spans="1:65" s="14" customFormat="1" ht="11.25">
      <c r="B781" s="209"/>
      <c r="C781" s="210"/>
      <c r="D781" s="200" t="s">
        <v>159</v>
      </c>
      <c r="E781" s="211" t="s">
        <v>19</v>
      </c>
      <c r="F781" s="212" t="s">
        <v>1059</v>
      </c>
      <c r="G781" s="210"/>
      <c r="H781" s="213">
        <v>36.366</v>
      </c>
      <c r="I781" s="214"/>
      <c r="J781" s="210"/>
      <c r="K781" s="210"/>
      <c r="L781" s="215"/>
      <c r="M781" s="216"/>
      <c r="N781" s="217"/>
      <c r="O781" s="217"/>
      <c r="P781" s="217"/>
      <c r="Q781" s="217"/>
      <c r="R781" s="217"/>
      <c r="S781" s="217"/>
      <c r="T781" s="218"/>
      <c r="AT781" s="219" t="s">
        <v>159</v>
      </c>
      <c r="AU781" s="219" t="s">
        <v>82</v>
      </c>
      <c r="AV781" s="14" t="s">
        <v>82</v>
      </c>
      <c r="AW781" s="14" t="s">
        <v>34</v>
      </c>
      <c r="AX781" s="14" t="s">
        <v>73</v>
      </c>
      <c r="AY781" s="219" t="s">
        <v>148</v>
      </c>
    </row>
    <row r="782" spans="1:65" s="15" customFormat="1" ht="11.25">
      <c r="B782" s="220"/>
      <c r="C782" s="221"/>
      <c r="D782" s="200" t="s">
        <v>159</v>
      </c>
      <c r="E782" s="222" t="s">
        <v>19</v>
      </c>
      <c r="F782" s="223" t="s">
        <v>162</v>
      </c>
      <c r="G782" s="221"/>
      <c r="H782" s="224">
        <v>36.366</v>
      </c>
      <c r="I782" s="225"/>
      <c r="J782" s="221"/>
      <c r="K782" s="221"/>
      <c r="L782" s="226"/>
      <c r="M782" s="227"/>
      <c r="N782" s="228"/>
      <c r="O782" s="228"/>
      <c r="P782" s="228"/>
      <c r="Q782" s="228"/>
      <c r="R782" s="228"/>
      <c r="S782" s="228"/>
      <c r="T782" s="229"/>
      <c r="AT782" s="230" t="s">
        <v>159</v>
      </c>
      <c r="AU782" s="230" t="s">
        <v>82</v>
      </c>
      <c r="AV782" s="15" t="s">
        <v>155</v>
      </c>
      <c r="AW782" s="15" t="s">
        <v>34</v>
      </c>
      <c r="AX782" s="15" t="s">
        <v>80</v>
      </c>
      <c r="AY782" s="230" t="s">
        <v>148</v>
      </c>
    </row>
    <row r="783" spans="1:65" s="2" customFormat="1" ht="16.5" customHeight="1">
      <c r="A783" s="36"/>
      <c r="B783" s="37"/>
      <c r="C783" s="231" t="s">
        <v>1060</v>
      </c>
      <c r="D783" s="231" t="s">
        <v>234</v>
      </c>
      <c r="E783" s="232" t="s">
        <v>1061</v>
      </c>
      <c r="F783" s="233" t="s">
        <v>1062</v>
      </c>
      <c r="G783" s="234" t="s">
        <v>153</v>
      </c>
      <c r="H783" s="235">
        <v>26.547999999999998</v>
      </c>
      <c r="I783" s="236"/>
      <c r="J783" s="237">
        <f>ROUND(I783*H783,2)</f>
        <v>0</v>
      </c>
      <c r="K783" s="233" t="s">
        <v>154</v>
      </c>
      <c r="L783" s="238"/>
      <c r="M783" s="239" t="s">
        <v>19</v>
      </c>
      <c r="N783" s="240" t="s">
        <v>44</v>
      </c>
      <c r="O783" s="66"/>
      <c r="P783" s="189">
        <f>O783*H783</f>
        <v>0</v>
      </c>
      <c r="Q783" s="189">
        <v>7.5000000000000002E-4</v>
      </c>
      <c r="R783" s="189">
        <f>Q783*H783</f>
        <v>1.9910999999999998E-2</v>
      </c>
      <c r="S783" s="189">
        <v>0</v>
      </c>
      <c r="T783" s="190">
        <f>S783*H783</f>
        <v>0</v>
      </c>
      <c r="U783" s="36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  <c r="AR783" s="191" t="s">
        <v>206</v>
      </c>
      <c r="AT783" s="191" t="s">
        <v>234</v>
      </c>
      <c r="AU783" s="191" t="s">
        <v>82</v>
      </c>
      <c r="AY783" s="19" t="s">
        <v>148</v>
      </c>
      <c r="BE783" s="192">
        <f>IF(N783="základní",J783,0)</f>
        <v>0</v>
      </c>
      <c r="BF783" s="192">
        <f>IF(N783="snížená",J783,0)</f>
        <v>0</v>
      </c>
      <c r="BG783" s="192">
        <f>IF(N783="zákl. přenesená",J783,0)</f>
        <v>0</v>
      </c>
      <c r="BH783" s="192">
        <f>IF(N783="sníž. přenesená",J783,0)</f>
        <v>0</v>
      </c>
      <c r="BI783" s="192">
        <f>IF(N783="nulová",J783,0)</f>
        <v>0</v>
      </c>
      <c r="BJ783" s="19" t="s">
        <v>80</v>
      </c>
      <c r="BK783" s="192">
        <f>ROUND(I783*H783,2)</f>
        <v>0</v>
      </c>
      <c r="BL783" s="19" t="s">
        <v>155</v>
      </c>
      <c r="BM783" s="191" t="s">
        <v>1063</v>
      </c>
    </row>
    <row r="784" spans="1:65" s="13" customFormat="1" ht="11.25">
      <c r="B784" s="198"/>
      <c r="C784" s="199"/>
      <c r="D784" s="200" t="s">
        <v>159</v>
      </c>
      <c r="E784" s="201" t="s">
        <v>19</v>
      </c>
      <c r="F784" s="202" t="s">
        <v>506</v>
      </c>
      <c r="G784" s="199"/>
      <c r="H784" s="201" t="s">
        <v>19</v>
      </c>
      <c r="I784" s="203"/>
      <c r="J784" s="199"/>
      <c r="K784" s="199"/>
      <c r="L784" s="204"/>
      <c r="M784" s="205"/>
      <c r="N784" s="206"/>
      <c r="O784" s="206"/>
      <c r="P784" s="206"/>
      <c r="Q784" s="206"/>
      <c r="R784" s="206"/>
      <c r="S784" s="206"/>
      <c r="T784" s="207"/>
      <c r="AT784" s="208" t="s">
        <v>159</v>
      </c>
      <c r="AU784" s="208" t="s">
        <v>82</v>
      </c>
      <c r="AV784" s="13" t="s">
        <v>80</v>
      </c>
      <c r="AW784" s="13" t="s">
        <v>34</v>
      </c>
      <c r="AX784" s="13" t="s">
        <v>73</v>
      </c>
      <c r="AY784" s="208" t="s">
        <v>148</v>
      </c>
    </row>
    <row r="785" spans="1:65" s="13" customFormat="1" ht="11.25">
      <c r="B785" s="198"/>
      <c r="C785" s="199"/>
      <c r="D785" s="200" t="s">
        <v>159</v>
      </c>
      <c r="E785" s="201" t="s">
        <v>19</v>
      </c>
      <c r="F785" s="202" t="s">
        <v>1064</v>
      </c>
      <c r="G785" s="199"/>
      <c r="H785" s="201" t="s">
        <v>19</v>
      </c>
      <c r="I785" s="203"/>
      <c r="J785" s="199"/>
      <c r="K785" s="199"/>
      <c r="L785" s="204"/>
      <c r="M785" s="205"/>
      <c r="N785" s="206"/>
      <c r="O785" s="206"/>
      <c r="P785" s="206"/>
      <c r="Q785" s="206"/>
      <c r="R785" s="206"/>
      <c r="S785" s="206"/>
      <c r="T785" s="207"/>
      <c r="AT785" s="208" t="s">
        <v>159</v>
      </c>
      <c r="AU785" s="208" t="s">
        <v>82</v>
      </c>
      <c r="AV785" s="13" t="s">
        <v>80</v>
      </c>
      <c r="AW785" s="13" t="s">
        <v>34</v>
      </c>
      <c r="AX785" s="13" t="s">
        <v>73</v>
      </c>
      <c r="AY785" s="208" t="s">
        <v>148</v>
      </c>
    </row>
    <row r="786" spans="1:65" s="14" customFormat="1" ht="11.25">
      <c r="B786" s="209"/>
      <c r="C786" s="210"/>
      <c r="D786" s="200" t="s">
        <v>159</v>
      </c>
      <c r="E786" s="211" t="s">
        <v>19</v>
      </c>
      <c r="F786" s="212" t="s">
        <v>1065</v>
      </c>
      <c r="G786" s="210"/>
      <c r="H786" s="213">
        <v>26.547999999999998</v>
      </c>
      <c r="I786" s="214"/>
      <c r="J786" s="210"/>
      <c r="K786" s="210"/>
      <c r="L786" s="215"/>
      <c r="M786" s="216"/>
      <c r="N786" s="217"/>
      <c r="O786" s="217"/>
      <c r="P786" s="217"/>
      <c r="Q786" s="217"/>
      <c r="R786" s="217"/>
      <c r="S786" s="217"/>
      <c r="T786" s="218"/>
      <c r="AT786" s="219" t="s">
        <v>159</v>
      </c>
      <c r="AU786" s="219" t="s">
        <v>82</v>
      </c>
      <c r="AV786" s="14" t="s">
        <v>82</v>
      </c>
      <c r="AW786" s="14" t="s">
        <v>34</v>
      </c>
      <c r="AX786" s="14" t="s">
        <v>73</v>
      </c>
      <c r="AY786" s="219" t="s">
        <v>148</v>
      </c>
    </row>
    <row r="787" spans="1:65" s="15" customFormat="1" ht="11.25">
      <c r="B787" s="220"/>
      <c r="C787" s="221"/>
      <c r="D787" s="200" t="s">
        <v>159</v>
      </c>
      <c r="E787" s="222" t="s">
        <v>19</v>
      </c>
      <c r="F787" s="223" t="s">
        <v>162</v>
      </c>
      <c r="G787" s="221"/>
      <c r="H787" s="224">
        <v>26.547999999999998</v>
      </c>
      <c r="I787" s="225"/>
      <c r="J787" s="221"/>
      <c r="K787" s="221"/>
      <c r="L787" s="226"/>
      <c r="M787" s="227"/>
      <c r="N787" s="228"/>
      <c r="O787" s="228"/>
      <c r="P787" s="228"/>
      <c r="Q787" s="228"/>
      <c r="R787" s="228"/>
      <c r="S787" s="228"/>
      <c r="T787" s="229"/>
      <c r="AT787" s="230" t="s">
        <v>159</v>
      </c>
      <c r="AU787" s="230" t="s">
        <v>82</v>
      </c>
      <c r="AV787" s="15" t="s">
        <v>155</v>
      </c>
      <c r="AW787" s="15" t="s">
        <v>34</v>
      </c>
      <c r="AX787" s="15" t="s">
        <v>80</v>
      </c>
      <c r="AY787" s="230" t="s">
        <v>148</v>
      </c>
    </row>
    <row r="788" spans="1:65" s="2" customFormat="1" ht="24.2" customHeight="1">
      <c r="A788" s="36"/>
      <c r="B788" s="37"/>
      <c r="C788" s="180" t="s">
        <v>1066</v>
      </c>
      <c r="D788" s="180" t="s">
        <v>150</v>
      </c>
      <c r="E788" s="181" t="s">
        <v>1067</v>
      </c>
      <c r="F788" s="182" t="s">
        <v>1068</v>
      </c>
      <c r="G788" s="183" t="s">
        <v>222</v>
      </c>
      <c r="H788" s="184">
        <v>2.5680000000000001</v>
      </c>
      <c r="I788" s="185"/>
      <c r="J788" s="186">
        <f>ROUND(I788*H788,2)</f>
        <v>0</v>
      </c>
      <c r="K788" s="182" t="s">
        <v>154</v>
      </c>
      <c r="L788" s="41"/>
      <c r="M788" s="187" t="s">
        <v>19</v>
      </c>
      <c r="N788" s="188" t="s">
        <v>44</v>
      </c>
      <c r="O788" s="66"/>
      <c r="P788" s="189">
        <f>O788*H788</f>
        <v>0</v>
      </c>
      <c r="Q788" s="189">
        <v>0</v>
      </c>
      <c r="R788" s="189">
        <f>Q788*H788</f>
        <v>0</v>
      </c>
      <c r="S788" s="189">
        <v>0</v>
      </c>
      <c r="T788" s="190">
        <f>S788*H788</f>
        <v>0</v>
      </c>
      <c r="U788" s="36"/>
      <c r="V788" s="36"/>
      <c r="W788" s="36"/>
      <c r="X788" s="36"/>
      <c r="Y788" s="36"/>
      <c r="Z788" s="36"/>
      <c r="AA788" s="36"/>
      <c r="AB788" s="36"/>
      <c r="AC788" s="36"/>
      <c r="AD788" s="36"/>
      <c r="AE788" s="36"/>
      <c r="AR788" s="191" t="s">
        <v>256</v>
      </c>
      <c r="AT788" s="191" t="s">
        <v>150</v>
      </c>
      <c r="AU788" s="191" t="s">
        <v>82</v>
      </c>
      <c r="AY788" s="19" t="s">
        <v>148</v>
      </c>
      <c r="BE788" s="192">
        <f>IF(N788="základní",J788,0)</f>
        <v>0</v>
      </c>
      <c r="BF788" s="192">
        <f>IF(N788="snížená",J788,0)</f>
        <v>0</v>
      </c>
      <c r="BG788" s="192">
        <f>IF(N788="zákl. přenesená",J788,0)</f>
        <v>0</v>
      </c>
      <c r="BH788" s="192">
        <f>IF(N788="sníž. přenesená",J788,0)</f>
        <v>0</v>
      </c>
      <c r="BI788" s="192">
        <f>IF(N788="nulová",J788,0)</f>
        <v>0</v>
      </c>
      <c r="BJ788" s="19" t="s">
        <v>80</v>
      </c>
      <c r="BK788" s="192">
        <f>ROUND(I788*H788,2)</f>
        <v>0</v>
      </c>
      <c r="BL788" s="19" t="s">
        <v>256</v>
      </c>
      <c r="BM788" s="191" t="s">
        <v>1069</v>
      </c>
    </row>
    <row r="789" spans="1:65" s="2" customFormat="1" ht="11.25">
      <c r="A789" s="36"/>
      <c r="B789" s="37"/>
      <c r="C789" s="38"/>
      <c r="D789" s="193" t="s">
        <v>157</v>
      </c>
      <c r="E789" s="38"/>
      <c r="F789" s="194" t="s">
        <v>1070</v>
      </c>
      <c r="G789" s="38"/>
      <c r="H789" s="38"/>
      <c r="I789" s="195"/>
      <c r="J789" s="38"/>
      <c r="K789" s="38"/>
      <c r="L789" s="41"/>
      <c r="M789" s="196"/>
      <c r="N789" s="197"/>
      <c r="O789" s="66"/>
      <c r="P789" s="66"/>
      <c r="Q789" s="66"/>
      <c r="R789" s="66"/>
      <c r="S789" s="66"/>
      <c r="T789" s="67"/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T789" s="19" t="s">
        <v>157</v>
      </c>
      <c r="AU789" s="19" t="s">
        <v>82</v>
      </c>
    </row>
    <row r="790" spans="1:65" s="12" customFormat="1" ht="22.9" customHeight="1">
      <c r="B790" s="164"/>
      <c r="C790" s="165"/>
      <c r="D790" s="166" t="s">
        <v>72</v>
      </c>
      <c r="E790" s="178" t="s">
        <v>1071</v>
      </c>
      <c r="F790" s="178" t="s">
        <v>1072</v>
      </c>
      <c r="G790" s="165"/>
      <c r="H790" s="165"/>
      <c r="I790" s="168"/>
      <c r="J790" s="179">
        <f>BK790</f>
        <v>0</v>
      </c>
      <c r="K790" s="165"/>
      <c r="L790" s="170"/>
      <c r="M790" s="171"/>
      <c r="N790" s="172"/>
      <c r="O790" s="172"/>
      <c r="P790" s="173">
        <f>SUM(P791:P795)</f>
        <v>0</v>
      </c>
      <c r="Q790" s="172"/>
      <c r="R790" s="173">
        <f>SUM(R791:R795)</f>
        <v>0</v>
      </c>
      <c r="S790" s="172"/>
      <c r="T790" s="174">
        <f>SUM(T791:T795)</f>
        <v>0.04</v>
      </c>
      <c r="AR790" s="175" t="s">
        <v>82</v>
      </c>
      <c r="AT790" s="176" t="s">
        <v>72</v>
      </c>
      <c r="AU790" s="176" t="s">
        <v>80</v>
      </c>
      <c r="AY790" s="175" t="s">
        <v>148</v>
      </c>
      <c r="BK790" s="177">
        <f>SUM(BK791:BK795)</f>
        <v>0</v>
      </c>
    </row>
    <row r="791" spans="1:65" s="2" customFormat="1" ht="16.5" customHeight="1">
      <c r="A791" s="36"/>
      <c r="B791" s="37"/>
      <c r="C791" s="180" t="s">
        <v>1073</v>
      </c>
      <c r="D791" s="180" t="s">
        <v>150</v>
      </c>
      <c r="E791" s="181" t="s">
        <v>1074</v>
      </c>
      <c r="F791" s="182" t="s">
        <v>1075</v>
      </c>
      <c r="G791" s="183" t="s">
        <v>480</v>
      </c>
      <c r="H791" s="184">
        <v>40</v>
      </c>
      <c r="I791" s="185"/>
      <c r="J791" s="186">
        <f>ROUND(I791*H791,2)</f>
        <v>0</v>
      </c>
      <c r="K791" s="182" t="s">
        <v>154</v>
      </c>
      <c r="L791" s="41"/>
      <c r="M791" s="187" t="s">
        <v>19</v>
      </c>
      <c r="N791" s="188" t="s">
        <v>44</v>
      </c>
      <c r="O791" s="66"/>
      <c r="P791" s="189">
        <f>O791*H791</f>
        <v>0</v>
      </c>
      <c r="Q791" s="189">
        <v>0</v>
      </c>
      <c r="R791" s="189">
        <f>Q791*H791</f>
        <v>0</v>
      </c>
      <c r="S791" s="189">
        <v>1E-3</v>
      </c>
      <c r="T791" s="190">
        <f>S791*H791</f>
        <v>0.04</v>
      </c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R791" s="191" t="s">
        <v>256</v>
      </c>
      <c r="AT791" s="191" t="s">
        <v>150</v>
      </c>
      <c r="AU791" s="191" t="s">
        <v>82</v>
      </c>
      <c r="AY791" s="19" t="s">
        <v>148</v>
      </c>
      <c r="BE791" s="192">
        <f>IF(N791="základní",J791,0)</f>
        <v>0</v>
      </c>
      <c r="BF791" s="192">
        <f>IF(N791="snížená",J791,0)</f>
        <v>0</v>
      </c>
      <c r="BG791" s="192">
        <f>IF(N791="zákl. přenesená",J791,0)</f>
        <v>0</v>
      </c>
      <c r="BH791" s="192">
        <f>IF(N791="sníž. přenesená",J791,0)</f>
        <v>0</v>
      </c>
      <c r="BI791" s="192">
        <f>IF(N791="nulová",J791,0)</f>
        <v>0</v>
      </c>
      <c r="BJ791" s="19" t="s">
        <v>80</v>
      </c>
      <c r="BK791" s="192">
        <f>ROUND(I791*H791,2)</f>
        <v>0</v>
      </c>
      <c r="BL791" s="19" t="s">
        <v>256</v>
      </c>
      <c r="BM791" s="191" t="s">
        <v>1076</v>
      </c>
    </row>
    <row r="792" spans="1:65" s="2" customFormat="1" ht="11.25">
      <c r="A792" s="36"/>
      <c r="B792" s="37"/>
      <c r="C792" s="38"/>
      <c r="D792" s="193" t="s">
        <v>157</v>
      </c>
      <c r="E792" s="38"/>
      <c r="F792" s="194" t="s">
        <v>1077</v>
      </c>
      <c r="G792" s="38"/>
      <c r="H792" s="38"/>
      <c r="I792" s="195"/>
      <c r="J792" s="38"/>
      <c r="K792" s="38"/>
      <c r="L792" s="41"/>
      <c r="M792" s="196"/>
      <c r="N792" s="197"/>
      <c r="O792" s="66"/>
      <c r="P792" s="66"/>
      <c r="Q792" s="66"/>
      <c r="R792" s="66"/>
      <c r="S792" s="66"/>
      <c r="T792" s="67"/>
      <c r="U792" s="36"/>
      <c r="V792" s="36"/>
      <c r="W792" s="36"/>
      <c r="X792" s="36"/>
      <c r="Y792" s="36"/>
      <c r="Z792" s="36"/>
      <c r="AA792" s="36"/>
      <c r="AB792" s="36"/>
      <c r="AC792" s="36"/>
      <c r="AD792" s="36"/>
      <c r="AE792" s="36"/>
      <c r="AT792" s="19" t="s">
        <v>157</v>
      </c>
      <c r="AU792" s="19" t="s">
        <v>82</v>
      </c>
    </row>
    <row r="793" spans="1:65" s="13" customFormat="1" ht="11.25">
      <c r="B793" s="198"/>
      <c r="C793" s="199"/>
      <c r="D793" s="200" t="s">
        <v>159</v>
      </c>
      <c r="E793" s="201" t="s">
        <v>19</v>
      </c>
      <c r="F793" s="202" t="s">
        <v>324</v>
      </c>
      <c r="G793" s="199"/>
      <c r="H793" s="201" t="s">
        <v>19</v>
      </c>
      <c r="I793" s="203"/>
      <c r="J793" s="199"/>
      <c r="K793" s="199"/>
      <c r="L793" s="204"/>
      <c r="M793" s="205"/>
      <c r="N793" s="206"/>
      <c r="O793" s="206"/>
      <c r="P793" s="206"/>
      <c r="Q793" s="206"/>
      <c r="R793" s="206"/>
      <c r="S793" s="206"/>
      <c r="T793" s="207"/>
      <c r="AT793" s="208" t="s">
        <v>159</v>
      </c>
      <c r="AU793" s="208" t="s">
        <v>82</v>
      </c>
      <c r="AV793" s="13" t="s">
        <v>80</v>
      </c>
      <c r="AW793" s="13" t="s">
        <v>34</v>
      </c>
      <c r="AX793" s="13" t="s">
        <v>73</v>
      </c>
      <c r="AY793" s="208" t="s">
        <v>148</v>
      </c>
    </row>
    <row r="794" spans="1:65" s="14" customFormat="1" ht="11.25">
      <c r="B794" s="209"/>
      <c r="C794" s="210"/>
      <c r="D794" s="200" t="s">
        <v>159</v>
      </c>
      <c r="E794" s="211" t="s">
        <v>19</v>
      </c>
      <c r="F794" s="212" t="s">
        <v>1078</v>
      </c>
      <c r="G794" s="210"/>
      <c r="H794" s="213">
        <v>40</v>
      </c>
      <c r="I794" s="214"/>
      <c r="J794" s="210"/>
      <c r="K794" s="210"/>
      <c r="L794" s="215"/>
      <c r="M794" s="216"/>
      <c r="N794" s="217"/>
      <c r="O794" s="217"/>
      <c r="P794" s="217"/>
      <c r="Q794" s="217"/>
      <c r="R794" s="217"/>
      <c r="S794" s="217"/>
      <c r="T794" s="218"/>
      <c r="AT794" s="219" t="s">
        <v>159</v>
      </c>
      <c r="AU794" s="219" t="s">
        <v>82</v>
      </c>
      <c r="AV794" s="14" t="s">
        <v>82</v>
      </c>
      <c r="AW794" s="14" t="s">
        <v>34</v>
      </c>
      <c r="AX794" s="14" t="s">
        <v>73</v>
      </c>
      <c r="AY794" s="219" t="s">
        <v>148</v>
      </c>
    </row>
    <row r="795" spans="1:65" s="15" customFormat="1" ht="11.25">
      <c r="B795" s="220"/>
      <c r="C795" s="221"/>
      <c r="D795" s="200" t="s">
        <v>159</v>
      </c>
      <c r="E795" s="222" t="s">
        <v>19</v>
      </c>
      <c r="F795" s="223" t="s">
        <v>162</v>
      </c>
      <c r="G795" s="221"/>
      <c r="H795" s="224">
        <v>40</v>
      </c>
      <c r="I795" s="225"/>
      <c r="J795" s="221"/>
      <c r="K795" s="221"/>
      <c r="L795" s="226"/>
      <c r="M795" s="227"/>
      <c r="N795" s="228"/>
      <c r="O795" s="228"/>
      <c r="P795" s="228"/>
      <c r="Q795" s="228"/>
      <c r="R795" s="228"/>
      <c r="S795" s="228"/>
      <c r="T795" s="229"/>
      <c r="AT795" s="230" t="s">
        <v>159</v>
      </c>
      <c r="AU795" s="230" t="s">
        <v>82</v>
      </c>
      <c r="AV795" s="15" t="s">
        <v>155</v>
      </c>
      <c r="AW795" s="15" t="s">
        <v>34</v>
      </c>
      <c r="AX795" s="15" t="s">
        <v>80</v>
      </c>
      <c r="AY795" s="230" t="s">
        <v>148</v>
      </c>
    </row>
    <row r="796" spans="1:65" s="12" customFormat="1" ht="22.9" customHeight="1">
      <c r="B796" s="164"/>
      <c r="C796" s="165"/>
      <c r="D796" s="166" t="s">
        <v>72</v>
      </c>
      <c r="E796" s="178" t="s">
        <v>1079</v>
      </c>
      <c r="F796" s="178" t="s">
        <v>1080</v>
      </c>
      <c r="G796" s="165"/>
      <c r="H796" s="165"/>
      <c r="I796" s="168"/>
      <c r="J796" s="179">
        <f>BK796</f>
        <v>0</v>
      </c>
      <c r="K796" s="165"/>
      <c r="L796" s="170"/>
      <c r="M796" s="171"/>
      <c r="N796" s="172"/>
      <c r="O796" s="172"/>
      <c r="P796" s="173">
        <f>SUM(P797:P862)</f>
        <v>0</v>
      </c>
      <c r="Q796" s="172"/>
      <c r="R796" s="173">
        <f>SUM(R797:R862)</f>
        <v>1.7571281999999999</v>
      </c>
      <c r="S796" s="172"/>
      <c r="T796" s="174">
        <f>SUM(T797:T862)</f>
        <v>0</v>
      </c>
      <c r="AR796" s="175" t="s">
        <v>82</v>
      </c>
      <c r="AT796" s="176" t="s">
        <v>72</v>
      </c>
      <c r="AU796" s="176" t="s">
        <v>80</v>
      </c>
      <c r="AY796" s="175" t="s">
        <v>148</v>
      </c>
      <c r="BK796" s="177">
        <f>SUM(BK797:BK862)</f>
        <v>0</v>
      </c>
    </row>
    <row r="797" spans="1:65" s="2" customFormat="1" ht="16.5" customHeight="1">
      <c r="A797" s="36"/>
      <c r="B797" s="37"/>
      <c r="C797" s="180" t="s">
        <v>1081</v>
      </c>
      <c r="D797" s="180" t="s">
        <v>150</v>
      </c>
      <c r="E797" s="181" t="s">
        <v>1082</v>
      </c>
      <c r="F797" s="182" t="s">
        <v>1083</v>
      </c>
      <c r="G797" s="183" t="s">
        <v>480</v>
      </c>
      <c r="H797" s="184">
        <v>1870.83</v>
      </c>
      <c r="I797" s="185"/>
      <c r="J797" s="186">
        <f>ROUND(I797*H797,2)</f>
        <v>0</v>
      </c>
      <c r="K797" s="182" t="s">
        <v>154</v>
      </c>
      <c r="L797" s="41"/>
      <c r="M797" s="187" t="s">
        <v>19</v>
      </c>
      <c r="N797" s="188" t="s">
        <v>44</v>
      </c>
      <c r="O797" s="66"/>
      <c r="P797" s="189">
        <f>O797*H797</f>
        <v>0</v>
      </c>
      <c r="Q797" s="189">
        <v>1.3999999999999999E-4</v>
      </c>
      <c r="R797" s="189">
        <f>Q797*H797</f>
        <v>0.26191619999999999</v>
      </c>
      <c r="S797" s="189">
        <v>0</v>
      </c>
      <c r="T797" s="190">
        <f>S797*H797</f>
        <v>0</v>
      </c>
      <c r="U797" s="36"/>
      <c r="V797" s="36"/>
      <c r="W797" s="36"/>
      <c r="X797" s="36"/>
      <c r="Y797" s="36"/>
      <c r="Z797" s="36"/>
      <c r="AA797" s="36"/>
      <c r="AB797" s="36"/>
      <c r="AC797" s="36"/>
      <c r="AD797" s="36"/>
      <c r="AE797" s="36"/>
      <c r="AR797" s="191" t="s">
        <v>155</v>
      </c>
      <c r="AT797" s="191" t="s">
        <v>150</v>
      </c>
      <c r="AU797" s="191" t="s">
        <v>82</v>
      </c>
      <c r="AY797" s="19" t="s">
        <v>148</v>
      </c>
      <c r="BE797" s="192">
        <f>IF(N797="základní",J797,0)</f>
        <v>0</v>
      </c>
      <c r="BF797" s="192">
        <f>IF(N797="snížená",J797,0)</f>
        <v>0</v>
      </c>
      <c r="BG797" s="192">
        <f>IF(N797="zákl. přenesená",J797,0)</f>
        <v>0</v>
      </c>
      <c r="BH797" s="192">
        <f>IF(N797="sníž. přenesená",J797,0)</f>
        <v>0</v>
      </c>
      <c r="BI797" s="192">
        <f>IF(N797="nulová",J797,0)</f>
        <v>0</v>
      </c>
      <c r="BJ797" s="19" t="s">
        <v>80</v>
      </c>
      <c r="BK797" s="192">
        <f>ROUND(I797*H797,2)</f>
        <v>0</v>
      </c>
      <c r="BL797" s="19" t="s">
        <v>155</v>
      </c>
      <c r="BM797" s="191" t="s">
        <v>1084</v>
      </c>
    </row>
    <row r="798" spans="1:65" s="2" customFormat="1" ht="11.25">
      <c r="A798" s="36"/>
      <c r="B798" s="37"/>
      <c r="C798" s="38"/>
      <c r="D798" s="193" t="s">
        <v>157</v>
      </c>
      <c r="E798" s="38"/>
      <c r="F798" s="194" t="s">
        <v>1085</v>
      </c>
      <c r="G798" s="38"/>
      <c r="H798" s="38"/>
      <c r="I798" s="195"/>
      <c r="J798" s="38"/>
      <c r="K798" s="38"/>
      <c r="L798" s="41"/>
      <c r="M798" s="196"/>
      <c r="N798" s="197"/>
      <c r="O798" s="66"/>
      <c r="P798" s="66"/>
      <c r="Q798" s="66"/>
      <c r="R798" s="66"/>
      <c r="S798" s="66"/>
      <c r="T798" s="67"/>
      <c r="U798" s="36"/>
      <c r="V798" s="36"/>
      <c r="W798" s="36"/>
      <c r="X798" s="36"/>
      <c r="Y798" s="36"/>
      <c r="Z798" s="36"/>
      <c r="AA798" s="36"/>
      <c r="AB798" s="36"/>
      <c r="AC798" s="36"/>
      <c r="AD798" s="36"/>
      <c r="AE798" s="36"/>
      <c r="AT798" s="19" t="s">
        <v>157</v>
      </c>
      <c r="AU798" s="19" t="s">
        <v>82</v>
      </c>
    </row>
    <row r="799" spans="1:65" s="13" customFormat="1" ht="11.25">
      <c r="B799" s="198"/>
      <c r="C799" s="199"/>
      <c r="D799" s="200" t="s">
        <v>159</v>
      </c>
      <c r="E799" s="201" t="s">
        <v>19</v>
      </c>
      <c r="F799" s="202" t="s">
        <v>1086</v>
      </c>
      <c r="G799" s="199"/>
      <c r="H799" s="201" t="s">
        <v>19</v>
      </c>
      <c r="I799" s="203"/>
      <c r="J799" s="199"/>
      <c r="K799" s="199"/>
      <c r="L799" s="204"/>
      <c r="M799" s="205"/>
      <c r="N799" s="206"/>
      <c r="O799" s="206"/>
      <c r="P799" s="206"/>
      <c r="Q799" s="206"/>
      <c r="R799" s="206"/>
      <c r="S799" s="206"/>
      <c r="T799" s="207"/>
      <c r="AT799" s="208" t="s">
        <v>159</v>
      </c>
      <c r="AU799" s="208" t="s">
        <v>82</v>
      </c>
      <c r="AV799" s="13" t="s">
        <v>80</v>
      </c>
      <c r="AW799" s="13" t="s">
        <v>34</v>
      </c>
      <c r="AX799" s="13" t="s">
        <v>73</v>
      </c>
      <c r="AY799" s="208" t="s">
        <v>148</v>
      </c>
    </row>
    <row r="800" spans="1:65" s="14" customFormat="1" ht="11.25">
      <c r="B800" s="209"/>
      <c r="C800" s="210"/>
      <c r="D800" s="200" t="s">
        <v>159</v>
      </c>
      <c r="E800" s="211" t="s">
        <v>19</v>
      </c>
      <c r="F800" s="212" t="s">
        <v>1087</v>
      </c>
      <c r="G800" s="210"/>
      <c r="H800" s="213">
        <v>1870.83</v>
      </c>
      <c r="I800" s="214"/>
      <c r="J800" s="210"/>
      <c r="K800" s="210"/>
      <c r="L800" s="215"/>
      <c r="M800" s="216"/>
      <c r="N800" s="217"/>
      <c r="O800" s="217"/>
      <c r="P800" s="217"/>
      <c r="Q800" s="217"/>
      <c r="R800" s="217"/>
      <c r="S800" s="217"/>
      <c r="T800" s="218"/>
      <c r="AT800" s="219" t="s">
        <v>159</v>
      </c>
      <c r="AU800" s="219" t="s">
        <v>82</v>
      </c>
      <c r="AV800" s="14" t="s">
        <v>82</v>
      </c>
      <c r="AW800" s="14" t="s">
        <v>34</v>
      </c>
      <c r="AX800" s="14" t="s">
        <v>73</v>
      </c>
      <c r="AY800" s="219" t="s">
        <v>148</v>
      </c>
    </row>
    <row r="801" spans="1:65" s="15" customFormat="1" ht="11.25">
      <c r="B801" s="220"/>
      <c r="C801" s="221"/>
      <c r="D801" s="200" t="s">
        <v>159</v>
      </c>
      <c r="E801" s="222" t="s">
        <v>19</v>
      </c>
      <c r="F801" s="223" t="s">
        <v>162</v>
      </c>
      <c r="G801" s="221"/>
      <c r="H801" s="224">
        <v>1870.83</v>
      </c>
      <c r="I801" s="225"/>
      <c r="J801" s="221"/>
      <c r="K801" s="221"/>
      <c r="L801" s="226"/>
      <c r="M801" s="227"/>
      <c r="N801" s="228"/>
      <c r="O801" s="228"/>
      <c r="P801" s="228"/>
      <c r="Q801" s="228"/>
      <c r="R801" s="228"/>
      <c r="S801" s="228"/>
      <c r="T801" s="229"/>
      <c r="AT801" s="230" t="s">
        <v>159</v>
      </c>
      <c r="AU801" s="230" t="s">
        <v>82</v>
      </c>
      <c r="AV801" s="15" t="s">
        <v>155</v>
      </c>
      <c r="AW801" s="15" t="s">
        <v>34</v>
      </c>
      <c r="AX801" s="15" t="s">
        <v>80</v>
      </c>
      <c r="AY801" s="230" t="s">
        <v>148</v>
      </c>
    </row>
    <row r="802" spans="1:65" s="2" customFormat="1" ht="16.5" customHeight="1">
      <c r="A802" s="36"/>
      <c r="B802" s="37"/>
      <c r="C802" s="180" t="s">
        <v>1088</v>
      </c>
      <c r="D802" s="180" t="s">
        <v>150</v>
      </c>
      <c r="E802" s="181" t="s">
        <v>1089</v>
      </c>
      <c r="F802" s="182" t="s">
        <v>1090</v>
      </c>
      <c r="G802" s="183" t="s">
        <v>153</v>
      </c>
      <c r="H802" s="184">
        <v>4</v>
      </c>
      <c r="I802" s="185"/>
      <c r="J802" s="186">
        <f>ROUND(I802*H802,2)</f>
        <v>0</v>
      </c>
      <c r="K802" s="182" t="s">
        <v>154</v>
      </c>
      <c r="L802" s="41"/>
      <c r="M802" s="187" t="s">
        <v>19</v>
      </c>
      <c r="N802" s="188" t="s">
        <v>44</v>
      </c>
      <c r="O802" s="66"/>
      <c r="P802" s="189">
        <f>O802*H802</f>
        <v>0</v>
      </c>
      <c r="Q802" s="189">
        <v>0</v>
      </c>
      <c r="R802" s="189">
        <f>Q802*H802</f>
        <v>0</v>
      </c>
      <c r="S802" s="189">
        <v>0</v>
      </c>
      <c r="T802" s="190">
        <f>S802*H802</f>
        <v>0</v>
      </c>
      <c r="U802" s="36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  <c r="AR802" s="191" t="s">
        <v>256</v>
      </c>
      <c r="AT802" s="191" t="s">
        <v>150</v>
      </c>
      <c r="AU802" s="191" t="s">
        <v>82</v>
      </c>
      <c r="AY802" s="19" t="s">
        <v>148</v>
      </c>
      <c r="BE802" s="192">
        <f>IF(N802="základní",J802,0)</f>
        <v>0</v>
      </c>
      <c r="BF802" s="192">
        <f>IF(N802="snížená",J802,0)</f>
        <v>0</v>
      </c>
      <c r="BG802" s="192">
        <f>IF(N802="zákl. přenesená",J802,0)</f>
        <v>0</v>
      </c>
      <c r="BH802" s="192">
        <f>IF(N802="sníž. přenesená",J802,0)</f>
        <v>0</v>
      </c>
      <c r="BI802" s="192">
        <f>IF(N802="nulová",J802,0)</f>
        <v>0</v>
      </c>
      <c r="BJ802" s="19" t="s">
        <v>80</v>
      </c>
      <c r="BK802" s="192">
        <f>ROUND(I802*H802,2)</f>
        <v>0</v>
      </c>
      <c r="BL802" s="19" t="s">
        <v>256</v>
      </c>
      <c r="BM802" s="191" t="s">
        <v>1091</v>
      </c>
    </row>
    <row r="803" spans="1:65" s="2" customFormat="1" ht="11.25">
      <c r="A803" s="36"/>
      <c r="B803" s="37"/>
      <c r="C803" s="38"/>
      <c r="D803" s="193" t="s">
        <v>157</v>
      </c>
      <c r="E803" s="38"/>
      <c r="F803" s="194" t="s">
        <v>1092</v>
      </c>
      <c r="G803" s="38"/>
      <c r="H803" s="38"/>
      <c r="I803" s="195"/>
      <c r="J803" s="38"/>
      <c r="K803" s="38"/>
      <c r="L803" s="41"/>
      <c r="M803" s="196"/>
      <c r="N803" s="197"/>
      <c r="O803" s="66"/>
      <c r="P803" s="66"/>
      <c r="Q803" s="66"/>
      <c r="R803" s="66"/>
      <c r="S803" s="66"/>
      <c r="T803" s="67"/>
      <c r="U803" s="36"/>
      <c r="V803" s="36"/>
      <c r="W803" s="36"/>
      <c r="X803" s="36"/>
      <c r="Y803" s="36"/>
      <c r="Z803" s="36"/>
      <c r="AA803" s="36"/>
      <c r="AB803" s="36"/>
      <c r="AC803" s="36"/>
      <c r="AD803" s="36"/>
      <c r="AE803" s="36"/>
      <c r="AT803" s="19" t="s">
        <v>157</v>
      </c>
      <c r="AU803" s="19" t="s">
        <v>82</v>
      </c>
    </row>
    <row r="804" spans="1:65" s="14" customFormat="1" ht="11.25">
      <c r="B804" s="209"/>
      <c r="C804" s="210"/>
      <c r="D804" s="200" t="s">
        <v>159</v>
      </c>
      <c r="E804" s="211" t="s">
        <v>19</v>
      </c>
      <c r="F804" s="212" t="s">
        <v>1093</v>
      </c>
      <c r="G804" s="210"/>
      <c r="H804" s="213">
        <v>4</v>
      </c>
      <c r="I804" s="214"/>
      <c r="J804" s="210"/>
      <c r="K804" s="210"/>
      <c r="L804" s="215"/>
      <c r="M804" s="216"/>
      <c r="N804" s="217"/>
      <c r="O804" s="217"/>
      <c r="P804" s="217"/>
      <c r="Q804" s="217"/>
      <c r="R804" s="217"/>
      <c r="S804" s="217"/>
      <c r="T804" s="218"/>
      <c r="AT804" s="219" t="s">
        <v>159</v>
      </c>
      <c r="AU804" s="219" t="s">
        <v>82</v>
      </c>
      <c r="AV804" s="14" t="s">
        <v>82</v>
      </c>
      <c r="AW804" s="14" t="s">
        <v>34</v>
      </c>
      <c r="AX804" s="14" t="s">
        <v>73</v>
      </c>
      <c r="AY804" s="219" t="s">
        <v>148</v>
      </c>
    </row>
    <row r="805" spans="1:65" s="15" customFormat="1" ht="11.25">
      <c r="B805" s="220"/>
      <c r="C805" s="221"/>
      <c r="D805" s="200" t="s">
        <v>159</v>
      </c>
      <c r="E805" s="222" t="s">
        <v>19</v>
      </c>
      <c r="F805" s="223" t="s">
        <v>162</v>
      </c>
      <c r="G805" s="221"/>
      <c r="H805" s="224">
        <v>4</v>
      </c>
      <c r="I805" s="225"/>
      <c r="J805" s="221"/>
      <c r="K805" s="221"/>
      <c r="L805" s="226"/>
      <c r="M805" s="227"/>
      <c r="N805" s="228"/>
      <c r="O805" s="228"/>
      <c r="P805" s="228"/>
      <c r="Q805" s="228"/>
      <c r="R805" s="228"/>
      <c r="S805" s="228"/>
      <c r="T805" s="229"/>
      <c r="AT805" s="230" t="s">
        <v>159</v>
      </c>
      <c r="AU805" s="230" t="s">
        <v>82</v>
      </c>
      <c r="AV805" s="15" t="s">
        <v>155</v>
      </c>
      <c r="AW805" s="15" t="s">
        <v>34</v>
      </c>
      <c r="AX805" s="15" t="s">
        <v>80</v>
      </c>
      <c r="AY805" s="230" t="s">
        <v>148</v>
      </c>
    </row>
    <row r="806" spans="1:65" s="2" customFormat="1" ht="16.5" customHeight="1">
      <c r="A806" s="36"/>
      <c r="B806" s="37"/>
      <c r="C806" s="180" t="s">
        <v>1094</v>
      </c>
      <c r="D806" s="180" t="s">
        <v>150</v>
      </c>
      <c r="E806" s="181" t="s">
        <v>1095</v>
      </c>
      <c r="F806" s="182" t="s">
        <v>1096</v>
      </c>
      <c r="G806" s="183" t="s">
        <v>153</v>
      </c>
      <c r="H806" s="184">
        <v>4</v>
      </c>
      <c r="I806" s="185"/>
      <c r="J806" s="186">
        <f>ROUND(I806*H806,2)</f>
        <v>0</v>
      </c>
      <c r="K806" s="182" t="s">
        <v>154</v>
      </c>
      <c r="L806" s="41"/>
      <c r="M806" s="187" t="s">
        <v>19</v>
      </c>
      <c r="N806" s="188" t="s">
        <v>44</v>
      </c>
      <c r="O806" s="66"/>
      <c r="P806" s="189">
        <f>O806*H806</f>
        <v>0</v>
      </c>
      <c r="Q806" s="189">
        <v>0</v>
      </c>
      <c r="R806" s="189">
        <f>Q806*H806</f>
        <v>0</v>
      </c>
      <c r="S806" s="189">
        <v>0</v>
      </c>
      <c r="T806" s="190">
        <f>S806*H806</f>
        <v>0</v>
      </c>
      <c r="U806" s="36"/>
      <c r="V806" s="36"/>
      <c r="W806" s="36"/>
      <c r="X806" s="36"/>
      <c r="Y806" s="36"/>
      <c r="Z806" s="36"/>
      <c r="AA806" s="36"/>
      <c r="AB806" s="36"/>
      <c r="AC806" s="36"/>
      <c r="AD806" s="36"/>
      <c r="AE806" s="36"/>
      <c r="AR806" s="191" t="s">
        <v>256</v>
      </c>
      <c r="AT806" s="191" t="s">
        <v>150</v>
      </c>
      <c r="AU806" s="191" t="s">
        <v>82</v>
      </c>
      <c r="AY806" s="19" t="s">
        <v>148</v>
      </c>
      <c r="BE806" s="192">
        <f>IF(N806="základní",J806,0)</f>
        <v>0</v>
      </c>
      <c r="BF806" s="192">
        <f>IF(N806="snížená",J806,0)</f>
        <v>0</v>
      </c>
      <c r="BG806" s="192">
        <f>IF(N806="zákl. přenesená",J806,0)</f>
        <v>0</v>
      </c>
      <c r="BH806" s="192">
        <f>IF(N806="sníž. přenesená",J806,0)</f>
        <v>0</v>
      </c>
      <c r="BI806" s="192">
        <f>IF(N806="nulová",J806,0)</f>
        <v>0</v>
      </c>
      <c r="BJ806" s="19" t="s">
        <v>80</v>
      </c>
      <c r="BK806" s="192">
        <f>ROUND(I806*H806,2)</f>
        <v>0</v>
      </c>
      <c r="BL806" s="19" t="s">
        <v>256</v>
      </c>
      <c r="BM806" s="191" t="s">
        <v>1097</v>
      </c>
    </row>
    <row r="807" spans="1:65" s="2" customFormat="1" ht="11.25">
      <c r="A807" s="36"/>
      <c r="B807" s="37"/>
      <c r="C807" s="38"/>
      <c r="D807" s="193" t="s">
        <v>157</v>
      </c>
      <c r="E807" s="38"/>
      <c r="F807" s="194" t="s">
        <v>1098</v>
      </c>
      <c r="G807" s="38"/>
      <c r="H807" s="38"/>
      <c r="I807" s="195"/>
      <c r="J807" s="38"/>
      <c r="K807" s="38"/>
      <c r="L807" s="41"/>
      <c r="M807" s="196"/>
      <c r="N807" s="197"/>
      <c r="O807" s="66"/>
      <c r="P807" s="66"/>
      <c r="Q807" s="66"/>
      <c r="R807" s="66"/>
      <c r="S807" s="66"/>
      <c r="T807" s="67"/>
      <c r="U807" s="36"/>
      <c r="V807" s="36"/>
      <c r="W807" s="36"/>
      <c r="X807" s="36"/>
      <c r="Y807" s="36"/>
      <c r="Z807" s="36"/>
      <c r="AA807" s="36"/>
      <c r="AB807" s="36"/>
      <c r="AC807" s="36"/>
      <c r="AD807" s="36"/>
      <c r="AE807" s="36"/>
      <c r="AT807" s="19" t="s">
        <v>157</v>
      </c>
      <c r="AU807" s="19" t="s">
        <v>82</v>
      </c>
    </row>
    <row r="808" spans="1:65" s="14" customFormat="1" ht="11.25">
      <c r="B808" s="209"/>
      <c r="C808" s="210"/>
      <c r="D808" s="200" t="s">
        <v>159</v>
      </c>
      <c r="E808" s="211" t="s">
        <v>19</v>
      </c>
      <c r="F808" s="212" t="s">
        <v>1099</v>
      </c>
      <c r="G808" s="210"/>
      <c r="H808" s="213">
        <v>4</v>
      </c>
      <c r="I808" s="214"/>
      <c r="J808" s="210"/>
      <c r="K808" s="210"/>
      <c r="L808" s="215"/>
      <c r="M808" s="216"/>
      <c r="N808" s="217"/>
      <c r="O808" s="217"/>
      <c r="P808" s="217"/>
      <c r="Q808" s="217"/>
      <c r="R808" s="217"/>
      <c r="S808" s="217"/>
      <c r="T808" s="218"/>
      <c r="AT808" s="219" t="s">
        <v>159</v>
      </c>
      <c r="AU808" s="219" t="s">
        <v>82</v>
      </c>
      <c r="AV808" s="14" t="s">
        <v>82</v>
      </c>
      <c r="AW808" s="14" t="s">
        <v>34</v>
      </c>
      <c r="AX808" s="14" t="s">
        <v>73</v>
      </c>
      <c r="AY808" s="219" t="s">
        <v>148</v>
      </c>
    </row>
    <row r="809" spans="1:65" s="15" customFormat="1" ht="11.25">
      <c r="B809" s="220"/>
      <c r="C809" s="221"/>
      <c r="D809" s="200" t="s">
        <v>159</v>
      </c>
      <c r="E809" s="222" t="s">
        <v>19</v>
      </c>
      <c r="F809" s="223" t="s">
        <v>162</v>
      </c>
      <c r="G809" s="221"/>
      <c r="H809" s="224">
        <v>4</v>
      </c>
      <c r="I809" s="225"/>
      <c r="J809" s="221"/>
      <c r="K809" s="221"/>
      <c r="L809" s="226"/>
      <c r="M809" s="227"/>
      <c r="N809" s="228"/>
      <c r="O809" s="228"/>
      <c r="P809" s="228"/>
      <c r="Q809" s="228"/>
      <c r="R809" s="228"/>
      <c r="S809" s="228"/>
      <c r="T809" s="229"/>
      <c r="AT809" s="230" t="s">
        <v>159</v>
      </c>
      <c r="AU809" s="230" t="s">
        <v>82</v>
      </c>
      <c r="AV809" s="15" t="s">
        <v>155</v>
      </c>
      <c r="AW809" s="15" t="s">
        <v>34</v>
      </c>
      <c r="AX809" s="15" t="s">
        <v>80</v>
      </c>
      <c r="AY809" s="230" t="s">
        <v>148</v>
      </c>
    </row>
    <row r="810" spans="1:65" s="2" customFormat="1" ht="24.2" customHeight="1">
      <c r="A810" s="36"/>
      <c r="B810" s="37"/>
      <c r="C810" s="180" t="s">
        <v>1100</v>
      </c>
      <c r="D810" s="180" t="s">
        <v>150</v>
      </c>
      <c r="E810" s="181" t="s">
        <v>1101</v>
      </c>
      <c r="F810" s="182" t="s">
        <v>1102</v>
      </c>
      <c r="G810" s="183" t="s">
        <v>153</v>
      </c>
      <c r="H810" s="184">
        <v>4</v>
      </c>
      <c r="I810" s="185"/>
      <c r="J810" s="186">
        <f>ROUND(I810*H810,2)</f>
        <v>0</v>
      </c>
      <c r="K810" s="182" t="s">
        <v>154</v>
      </c>
      <c r="L810" s="41"/>
      <c r="M810" s="187" t="s">
        <v>19</v>
      </c>
      <c r="N810" s="188" t="s">
        <v>44</v>
      </c>
      <c r="O810" s="66"/>
      <c r="P810" s="189">
        <f>O810*H810</f>
        <v>0</v>
      </c>
      <c r="Q810" s="189">
        <v>0</v>
      </c>
      <c r="R810" s="189">
        <f>Q810*H810</f>
        <v>0</v>
      </c>
      <c r="S810" s="189">
        <v>0</v>
      </c>
      <c r="T810" s="190">
        <f>S810*H810</f>
        <v>0</v>
      </c>
      <c r="U810" s="36"/>
      <c r="V810" s="36"/>
      <c r="W810" s="36"/>
      <c r="X810" s="36"/>
      <c r="Y810" s="36"/>
      <c r="Z810" s="36"/>
      <c r="AA810" s="36"/>
      <c r="AB810" s="36"/>
      <c r="AC810" s="36"/>
      <c r="AD810" s="36"/>
      <c r="AE810" s="36"/>
      <c r="AR810" s="191" t="s">
        <v>256</v>
      </c>
      <c r="AT810" s="191" t="s">
        <v>150</v>
      </c>
      <c r="AU810" s="191" t="s">
        <v>82</v>
      </c>
      <c r="AY810" s="19" t="s">
        <v>148</v>
      </c>
      <c r="BE810" s="192">
        <f>IF(N810="základní",J810,0)</f>
        <v>0</v>
      </c>
      <c r="BF810" s="192">
        <f>IF(N810="snížená",J810,0)</f>
        <v>0</v>
      </c>
      <c r="BG810" s="192">
        <f>IF(N810="zákl. přenesená",J810,0)</f>
        <v>0</v>
      </c>
      <c r="BH810" s="192">
        <f>IF(N810="sníž. přenesená",J810,0)</f>
        <v>0</v>
      </c>
      <c r="BI810" s="192">
        <f>IF(N810="nulová",J810,0)</f>
        <v>0</v>
      </c>
      <c r="BJ810" s="19" t="s">
        <v>80</v>
      </c>
      <c r="BK810" s="192">
        <f>ROUND(I810*H810,2)</f>
        <v>0</v>
      </c>
      <c r="BL810" s="19" t="s">
        <v>256</v>
      </c>
      <c r="BM810" s="191" t="s">
        <v>1103</v>
      </c>
    </row>
    <row r="811" spans="1:65" s="2" customFormat="1" ht="11.25">
      <c r="A811" s="36"/>
      <c r="B811" s="37"/>
      <c r="C811" s="38"/>
      <c r="D811" s="193" t="s">
        <v>157</v>
      </c>
      <c r="E811" s="38"/>
      <c r="F811" s="194" t="s">
        <v>1104</v>
      </c>
      <c r="G811" s="38"/>
      <c r="H811" s="38"/>
      <c r="I811" s="195"/>
      <c r="J811" s="38"/>
      <c r="K811" s="38"/>
      <c r="L811" s="41"/>
      <c r="M811" s="196"/>
      <c r="N811" s="197"/>
      <c r="O811" s="66"/>
      <c r="P811" s="66"/>
      <c r="Q811" s="66"/>
      <c r="R811" s="66"/>
      <c r="S811" s="66"/>
      <c r="T811" s="67"/>
      <c r="U811" s="36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  <c r="AT811" s="19" t="s">
        <v>157</v>
      </c>
      <c r="AU811" s="19" t="s">
        <v>82</v>
      </c>
    </row>
    <row r="812" spans="1:65" s="14" customFormat="1" ht="11.25">
      <c r="B812" s="209"/>
      <c r="C812" s="210"/>
      <c r="D812" s="200" t="s">
        <v>159</v>
      </c>
      <c r="E812" s="211" t="s">
        <v>19</v>
      </c>
      <c r="F812" s="212" t="s">
        <v>1099</v>
      </c>
      <c r="G812" s="210"/>
      <c r="H812" s="213">
        <v>4</v>
      </c>
      <c r="I812" s="214"/>
      <c r="J812" s="210"/>
      <c r="K812" s="210"/>
      <c r="L812" s="215"/>
      <c r="M812" s="216"/>
      <c r="N812" s="217"/>
      <c r="O812" s="217"/>
      <c r="P812" s="217"/>
      <c r="Q812" s="217"/>
      <c r="R812" s="217"/>
      <c r="S812" s="217"/>
      <c r="T812" s="218"/>
      <c r="AT812" s="219" t="s">
        <v>159</v>
      </c>
      <c r="AU812" s="219" t="s">
        <v>82</v>
      </c>
      <c r="AV812" s="14" t="s">
        <v>82</v>
      </c>
      <c r="AW812" s="14" t="s">
        <v>34</v>
      </c>
      <c r="AX812" s="14" t="s">
        <v>73</v>
      </c>
      <c r="AY812" s="219" t="s">
        <v>148</v>
      </c>
    </row>
    <row r="813" spans="1:65" s="15" customFormat="1" ht="11.25">
      <c r="B813" s="220"/>
      <c r="C813" s="221"/>
      <c r="D813" s="200" t="s">
        <v>159</v>
      </c>
      <c r="E813" s="222" t="s">
        <v>19</v>
      </c>
      <c r="F813" s="223" t="s">
        <v>162</v>
      </c>
      <c r="G813" s="221"/>
      <c r="H813" s="224">
        <v>4</v>
      </c>
      <c r="I813" s="225"/>
      <c r="J813" s="221"/>
      <c r="K813" s="221"/>
      <c r="L813" s="226"/>
      <c r="M813" s="227"/>
      <c r="N813" s="228"/>
      <c r="O813" s="228"/>
      <c r="P813" s="228"/>
      <c r="Q813" s="228"/>
      <c r="R813" s="228"/>
      <c r="S813" s="228"/>
      <c r="T813" s="229"/>
      <c r="AT813" s="230" t="s">
        <v>159</v>
      </c>
      <c r="AU813" s="230" t="s">
        <v>82</v>
      </c>
      <c r="AV813" s="15" t="s">
        <v>155</v>
      </c>
      <c r="AW813" s="15" t="s">
        <v>34</v>
      </c>
      <c r="AX813" s="15" t="s">
        <v>80</v>
      </c>
      <c r="AY813" s="230" t="s">
        <v>148</v>
      </c>
    </row>
    <row r="814" spans="1:65" s="2" customFormat="1" ht="24.2" customHeight="1">
      <c r="A814" s="36"/>
      <c r="B814" s="37"/>
      <c r="C814" s="180" t="s">
        <v>1105</v>
      </c>
      <c r="D814" s="180" t="s">
        <v>150</v>
      </c>
      <c r="E814" s="181" t="s">
        <v>1106</v>
      </c>
      <c r="F814" s="182" t="s">
        <v>1107</v>
      </c>
      <c r="G814" s="183" t="s">
        <v>153</v>
      </c>
      <c r="H814" s="184">
        <v>8</v>
      </c>
      <c r="I814" s="185"/>
      <c r="J814" s="186">
        <f>ROUND(I814*H814,2)</f>
        <v>0</v>
      </c>
      <c r="K814" s="182" t="s">
        <v>154</v>
      </c>
      <c r="L814" s="41"/>
      <c r="M814" s="187" t="s">
        <v>19</v>
      </c>
      <c r="N814" s="188" t="s">
        <v>44</v>
      </c>
      <c r="O814" s="66"/>
      <c r="P814" s="189">
        <f>O814*H814</f>
        <v>0</v>
      </c>
      <c r="Q814" s="189">
        <v>0</v>
      </c>
      <c r="R814" s="189">
        <f>Q814*H814</f>
        <v>0</v>
      </c>
      <c r="S814" s="189">
        <v>0</v>
      </c>
      <c r="T814" s="190">
        <f>S814*H814</f>
        <v>0</v>
      </c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R814" s="191" t="s">
        <v>256</v>
      </c>
      <c r="AT814" s="191" t="s">
        <v>150</v>
      </c>
      <c r="AU814" s="191" t="s">
        <v>82</v>
      </c>
      <c r="AY814" s="19" t="s">
        <v>148</v>
      </c>
      <c r="BE814" s="192">
        <f>IF(N814="základní",J814,0)</f>
        <v>0</v>
      </c>
      <c r="BF814" s="192">
        <f>IF(N814="snížená",J814,0)</f>
        <v>0</v>
      </c>
      <c r="BG814" s="192">
        <f>IF(N814="zákl. přenesená",J814,0)</f>
        <v>0</v>
      </c>
      <c r="BH814" s="192">
        <f>IF(N814="sníž. přenesená",J814,0)</f>
        <v>0</v>
      </c>
      <c r="BI814" s="192">
        <f>IF(N814="nulová",J814,0)</f>
        <v>0</v>
      </c>
      <c r="BJ814" s="19" t="s">
        <v>80</v>
      </c>
      <c r="BK814" s="192">
        <f>ROUND(I814*H814,2)</f>
        <v>0</v>
      </c>
      <c r="BL814" s="19" t="s">
        <v>256</v>
      </c>
      <c r="BM814" s="191" t="s">
        <v>1108</v>
      </c>
    </row>
    <row r="815" spans="1:65" s="2" customFormat="1" ht="11.25">
      <c r="A815" s="36"/>
      <c r="B815" s="37"/>
      <c r="C815" s="38"/>
      <c r="D815" s="193" t="s">
        <v>157</v>
      </c>
      <c r="E815" s="38"/>
      <c r="F815" s="194" t="s">
        <v>1109</v>
      </c>
      <c r="G815" s="38"/>
      <c r="H815" s="38"/>
      <c r="I815" s="195"/>
      <c r="J815" s="38"/>
      <c r="K815" s="38"/>
      <c r="L815" s="41"/>
      <c r="M815" s="196"/>
      <c r="N815" s="197"/>
      <c r="O815" s="66"/>
      <c r="P815" s="66"/>
      <c r="Q815" s="66"/>
      <c r="R815" s="66"/>
      <c r="S815" s="66"/>
      <c r="T815" s="67"/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T815" s="19" t="s">
        <v>157</v>
      </c>
      <c r="AU815" s="19" t="s">
        <v>82</v>
      </c>
    </row>
    <row r="816" spans="1:65" s="14" customFormat="1" ht="11.25">
      <c r="B816" s="209"/>
      <c r="C816" s="210"/>
      <c r="D816" s="200" t="s">
        <v>159</v>
      </c>
      <c r="E816" s="211" t="s">
        <v>19</v>
      </c>
      <c r="F816" s="212" t="s">
        <v>1110</v>
      </c>
      <c r="G816" s="210"/>
      <c r="H816" s="213">
        <v>8</v>
      </c>
      <c r="I816" s="214"/>
      <c r="J816" s="210"/>
      <c r="K816" s="210"/>
      <c r="L816" s="215"/>
      <c r="M816" s="216"/>
      <c r="N816" s="217"/>
      <c r="O816" s="217"/>
      <c r="P816" s="217"/>
      <c r="Q816" s="217"/>
      <c r="R816" s="217"/>
      <c r="S816" s="217"/>
      <c r="T816" s="218"/>
      <c r="AT816" s="219" t="s">
        <v>159</v>
      </c>
      <c r="AU816" s="219" t="s">
        <v>82</v>
      </c>
      <c r="AV816" s="14" t="s">
        <v>82</v>
      </c>
      <c r="AW816" s="14" t="s">
        <v>34</v>
      </c>
      <c r="AX816" s="14" t="s">
        <v>73</v>
      </c>
      <c r="AY816" s="219" t="s">
        <v>148</v>
      </c>
    </row>
    <row r="817" spans="1:65" s="15" customFormat="1" ht="11.25">
      <c r="B817" s="220"/>
      <c r="C817" s="221"/>
      <c r="D817" s="200" t="s">
        <v>159</v>
      </c>
      <c r="E817" s="222" t="s">
        <v>19</v>
      </c>
      <c r="F817" s="223" t="s">
        <v>162</v>
      </c>
      <c r="G817" s="221"/>
      <c r="H817" s="224">
        <v>8</v>
      </c>
      <c r="I817" s="225"/>
      <c r="J817" s="221"/>
      <c r="K817" s="221"/>
      <c r="L817" s="226"/>
      <c r="M817" s="227"/>
      <c r="N817" s="228"/>
      <c r="O817" s="228"/>
      <c r="P817" s="228"/>
      <c r="Q817" s="228"/>
      <c r="R817" s="228"/>
      <c r="S817" s="228"/>
      <c r="T817" s="229"/>
      <c r="AT817" s="230" t="s">
        <v>159</v>
      </c>
      <c r="AU817" s="230" t="s">
        <v>82</v>
      </c>
      <c r="AV817" s="15" t="s">
        <v>155</v>
      </c>
      <c r="AW817" s="15" t="s">
        <v>34</v>
      </c>
      <c r="AX817" s="15" t="s">
        <v>80</v>
      </c>
      <c r="AY817" s="230" t="s">
        <v>148</v>
      </c>
    </row>
    <row r="818" spans="1:65" s="2" customFormat="1" ht="16.5" customHeight="1">
      <c r="A818" s="36"/>
      <c r="B818" s="37"/>
      <c r="C818" s="180" t="s">
        <v>1111</v>
      </c>
      <c r="D818" s="180" t="s">
        <v>150</v>
      </c>
      <c r="E818" s="181" t="s">
        <v>1112</v>
      </c>
      <c r="F818" s="182" t="s">
        <v>1113</v>
      </c>
      <c r="G818" s="183" t="s">
        <v>480</v>
      </c>
      <c r="H818" s="184">
        <v>1870.83</v>
      </c>
      <c r="I818" s="185"/>
      <c r="J818" s="186">
        <f>ROUND(I818*H818,2)</f>
        <v>0</v>
      </c>
      <c r="K818" s="182" t="s">
        <v>19</v>
      </c>
      <c r="L818" s="41"/>
      <c r="M818" s="187" t="s">
        <v>19</v>
      </c>
      <c r="N818" s="188" t="s">
        <v>44</v>
      </c>
      <c r="O818" s="66"/>
      <c r="P818" s="189">
        <f>O818*H818</f>
        <v>0</v>
      </c>
      <c r="Q818" s="189">
        <v>0</v>
      </c>
      <c r="R818" s="189">
        <f>Q818*H818</f>
        <v>0</v>
      </c>
      <c r="S818" s="189">
        <v>0</v>
      </c>
      <c r="T818" s="190">
        <f>S818*H818</f>
        <v>0</v>
      </c>
      <c r="U818" s="36"/>
      <c r="V818" s="36"/>
      <c r="W818" s="36"/>
      <c r="X818" s="36"/>
      <c r="Y818" s="36"/>
      <c r="Z818" s="36"/>
      <c r="AA818" s="36"/>
      <c r="AB818" s="36"/>
      <c r="AC818" s="36"/>
      <c r="AD818" s="36"/>
      <c r="AE818" s="36"/>
      <c r="AR818" s="191" t="s">
        <v>256</v>
      </c>
      <c r="AT818" s="191" t="s">
        <v>150</v>
      </c>
      <c r="AU818" s="191" t="s">
        <v>82</v>
      </c>
      <c r="AY818" s="19" t="s">
        <v>148</v>
      </c>
      <c r="BE818" s="192">
        <f>IF(N818="základní",J818,0)</f>
        <v>0</v>
      </c>
      <c r="BF818" s="192">
        <f>IF(N818="snížená",J818,0)</f>
        <v>0</v>
      </c>
      <c r="BG818" s="192">
        <f>IF(N818="zákl. přenesená",J818,0)</f>
        <v>0</v>
      </c>
      <c r="BH818" s="192">
        <f>IF(N818="sníž. přenesená",J818,0)</f>
        <v>0</v>
      </c>
      <c r="BI818" s="192">
        <f>IF(N818="nulová",J818,0)</f>
        <v>0</v>
      </c>
      <c r="BJ818" s="19" t="s">
        <v>80</v>
      </c>
      <c r="BK818" s="192">
        <f>ROUND(I818*H818,2)</f>
        <v>0</v>
      </c>
      <c r="BL818" s="19" t="s">
        <v>256</v>
      </c>
      <c r="BM818" s="191" t="s">
        <v>1114</v>
      </c>
    </row>
    <row r="819" spans="1:65" s="13" customFormat="1" ht="11.25">
      <c r="B819" s="198"/>
      <c r="C819" s="199"/>
      <c r="D819" s="200" t="s">
        <v>159</v>
      </c>
      <c r="E819" s="201" t="s">
        <v>19</v>
      </c>
      <c r="F819" s="202" t="s">
        <v>1086</v>
      </c>
      <c r="G819" s="199"/>
      <c r="H819" s="201" t="s">
        <v>19</v>
      </c>
      <c r="I819" s="203"/>
      <c r="J819" s="199"/>
      <c r="K819" s="199"/>
      <c r="L819" s="204"/>
      <c r="M819" s="205"/>
      <c r="N819" s="206"/>
      <c r="O819" s="206"/>
      <c r="P819" s="206"/>
      <c r="Q819" s="206"/>
      <c r="R819" s="206"/>
      <c r="S819" s="206"/>
      <c r="T819" s="207"/>
      <c r="AT819" s="208" t="s">
        <v>159</v>
      </c>
      <c r="AU819" s="208" t="s">
        <v>82</v>
      </c>
      <c r="AV819" s="13" t="s">
        <v>80</v>
      </c>
      <c r="AW819" s="13" t="s">
        <v>34</v>
      </c>
      <c r="AX819" s="13" t="s">
        <v>73</v>
      </c>
      <c r="AY819" s="208" t="s">
        <v>148</v>
      </c>
    </row>
    <row r="820" spans="1:65" s="14" customFormat="1" ht="11.25">
      <c r="B820" s="209"/>
      <c r="C820" s="210"/>
      <c r="D820" s="200" t="s">
        <v>159</v>
      </c>
      <c r="E820" s="211" t="s">
        <v>19</v>
      </c>
      <c r="F820" s="212" t="s">
        <v>1087</v>
      </c>
      <c r="G820" s="210"/>
      <c r="H820" s="213">
        <v>1870.83</v>
      </c>
      <c r="I820" s="214"/>
      <c r="J820" s="210"/>
      <c r="K820" s="210"/>
      <c r="L820" s="215"/>
      <c r="M820" s="216"/>
      <c r="N820" s="217"/>
      <c r="O820" s="217"/>
      <c r="P820" s="217"/>
      <c r="Q820" s="217"/>
      <c r="R820" s="217"/>
      <c r="S820" s="217"/>
      <c r="T820" s="218"/>
      <c r="AT820" s="219" t="s">
        <v>159</v>
      </c>
      <c r="AU820" s="219" t="s">
        <v>82</v>
      </c>
      <c r="AV820" s="14" t="s">
        <v>82</v>
      </c>
      <c r="AW820" s="14" t="s">
        <v>34</v>
      </c>
      <c r="AX820" s="14" t="s">
        <v>73</v>
      </c>
      <c r="AY820" s="219" t="s">
        <v>148</v>
      </c>
    </row>
    <row r="821" spans="1:65" s="15" customFormat="1" ht="11.25">
      <c r="B821" s="220"/>
      <c r="C821" s="221"/>
      <c r="D821" s="200" t="s">
        <v>159</v>
      </c>
      <c r="E821" s="222" t="s">
        <v>19</v>
      </c>
      <c r="F821" s="223" t="s">
        <v>162</v>
      </c>
      <c r="G821" s="221"/>
      <c r="H821" s="224">
        <v>1870.83</v>
      </c>
      <c r="I821" s="225"/>
      <c r="J821" s="221"/>
      <c r="K821" s="221"/>
      <c r="L821" s="226"/>
      <c r="M821" s="227"/>
      <c r="N821" s="228"/>
      <c r="O821" s="228"/>
      <c r="P821" s="228"/>
      <c r="Q821" s="228"/>
      <c r="R821" s="228"/>
      <c r="S821" s="228"/>
      <c r="T821" s="229"/>
      <c r="AT821" s="230" t="s">
        <v>159</v>
      </c>
      <c r="AU821" s="230" t="s">
        <v>82</v>
      </c>
      <c r="AV821" s="15" t="s">
        <v>155</v>
      </c>
      <c r="AW821" s="15" t="s">
        <v>34</v>
      </c>
      <c r="AX821" s="15" t="s">
        <v>80</v>
      </c>
      <c r="AY821" s="230" t="s">
        <v>148</v>
      </c>
    </row>
    <row r="822" spans="1:65" s="2" customFormat="1" ht="16.5" customHeight="1">
      <c r="A822" s="36"/>
      <c r="B822" s="37"/>
      <c r="C822" s="231" t="s">
        <v>1115</v>
      </c>
      <c r="D822" s="231" t="s">
        <v>234</v>
      </c>
      <c r="E822" s="232" t="s">
        <v>1116</v>
      </c>
      <c r="F822" s="233" t="s">
        <v>1117</v>
      </c>
      <c r="G822" s="234" t="s">
        <v>222</v>
      </c>
      <c r="H822" s="235">
        <v>1.4</v>
      </c>
      <c r="I822" s="236"/>
      <c r="J822" s="237">
        <f>ROUND(I822*H822,2)</f>
        <v>0</v>
      </c>
      <c r="K822" s="233" t="s">
        <v>19</v>
      </c>
      <c r="L822" s="238"/>
      <c r="M822" s="239" t="s">
        <v>19</v>
      </c>
      <c r="N822" s="240" t="s">
        <v>44</v>
      </c>
      <c r="O822" s="66"/>
      <c r="P822" s="189">
        <f>O822*H822</f>
        <v>0</v>
      </c>
      <c r="Q822" s="189">
        <v>1</v>
      </c>
      <c r="R822" s="189">
        <f>Q822*H822</f>
        <v>1.4</v>
      </c>
      <c r="S822" s="189">
        <v>0</v>
      </c>
      <c r="T822" s="190">
        <f>S822*H822</f>
        <v>0</v>
      </c>
      <c r="U822" s="36"/>
      <c r="V822" s="36"/>
      <c r="W822" s="36"/>
      <c r="X822" s="36"/>
      <c r="Y822" s="36"/>
      <c r="Z822" s="36"/>
      <c r="AA822" s="36"/>
      <c r="AB822" s="36"/>
      <c r="AC822" s="36"/>
      <c r="AD822" s="36"/>
      <c r="AE822" s="36"/>
      <c r="AR822" s="191" t="s">
        <v>359</v>
      </c>
      <c r="AT822" s="191" t="s">
        <v>234</v>
      </c>
      <c r="AU822" s="191" t="s">
        <v>82</v>
      </c>
      <c r="AY822" s="19" t="s">
        <v>148</v>
      </c>
      <c r="BE822" s="192">
        <f>IF(N822="základní",J822,0)</f>
        <v>0</v>
      </c>
      <c r="BF822" s="192">
        <f>IF(N822="snížená",J822,0)</f>
        <v>0</v>
      </c>
      <c r="BG822" s="192">
        <f>IF(N822="zákl. přenesená",J822,0)</f>
        <v>0</v>
      </c>
      <c r="BH822" s="192">
        <f>IF(N822="sníž. přenesená",J822,0)</f>
        <v>0</v>
      </c>
      <c r="BI822" s="192">
        <f>IF(N822="nulová",J822,0)</f>
        <v>0</v>
      </c>
      <c r="BJ822" s="19" t="s">
        <v>80</v>
      </c>
      <c r="BK822" s="192">
        <f>ROUND(I822*H822,2)</f>
        <v>0</v>
      </c>
      <c r="BL822" s="19" t="s">
        <v>256</v>
      </c>
      <c r="BM822" s="191" t="s">
        <v>1118</v>
      </c>
    </row>
    <row r="823" spans="1:65" s="14" customFormat="1" ht="11.25">
      <c r="B823" s="209"/>
      <c r="C823" s="210"/>
      <c r="D823" s="200" t="s">
        <v>159</v>
      </c>
      <c r="E823" s="211" t="s">
        <v>19</v>
      </c>
      <c r="F823" s="212" t="s">
        <v>1119</v>
      </c>
      <c r="G823" s="210"/>
      <c r="H823" s="213">
        <v>0.32</v>
      </c>
      <c r="I823" s="214"/>
      <c r="J823" s="210"/>
      <c r="K823" s="210"/>
      <c r="L823" s="215"/>
      <c r="M823" s="216"/>
      <c r="N823" s="217"/>
      <c r="O823" s="217"/>
      <c r="P823" s="217"/>
      <c r="Q823" s="217"/>
      <c r="R823" s="217"/>
      <c r="S823" s="217"/>
      <c r="T823" s="218"/>
      <c r="AT823" s="219" t="s">
        <v>159</v>
      </c>
      <c r="AU823" s="219" t="s">
        <v>82</v>
      </c>
      <c r="AV823" s="14" t="s">
        <v>82</v>
      </c>
      <c r="AW823" s="14" t="s">
        <v>34</v>
      </c>
      <c r="AX823" s="14" t="s">
        <v>73</v>
      </c>
      <c r="AY823" s="219" t="s">
        <v>148</v>
      </c>
    </row>
    <row r="824" spans="1:65" s="13" customFormat="1" ht="11.25">
      <c r="B824" s="198"/>
      <c r="C824" s="199"/>
      <c r="D824" s="200" t="s">
        <v>159</v>
      </c>
      <c r="E824" s="201" t="s">
        <v>19</v>
      </c>
      <c r="F824" s="202" t="s">
        <v>1120</v>
      </c>
      <c r="G824" s="199"/>
      <c r="H824" s="201" t="s">
        <v>19</v>
      </c>
      <c r="I824" s="203"/>
      <c r="J824" s="199"/>
      <c r="K824" s="199"/>
      <c r="L824" s="204"/>
      <c r="M824" s="205"/>
      <c r="N824" s="206"/>
      <c r="O824" s="206"/>
      <c r="P824" s="206"/>
      <c r="Q824" s="206"/>
      <c r="R824" s="206"/>
      <c r="S824" s="206"/>
      <c r="T824" s="207"/>
      <c r="AT824" s="208" t="s">
        <v>159</v>
      </c>
      <c r="AU824" s="208" t="s">
        <v>82</v>
      </c>
      <c r="AV824" s="13" t="s">
        <v>80</v>
      </c>
      <c r="AW824" s="13" t="s">
        <v>34</v>
      </c>
      <c r="AX824" s="13" t="s">
        <v>73</v>
      </c>
      <c r="AY824" s="208" t="s">
        <v>148</v>
      </c>
    </row>
    <row r="825" spans="1:65" s="14" customFormat="1" ht="11.25">
      <c r="B825" s="209"/>
      <c r="C825" s="210"/>
      <c r="D825" s="200" t="s">
        <v>159</v>
      </c>
      <c r="E825" s="211" t="s">
        <v>19</v>
      </c>
      <c r="F825" s="212" t="s">
        <v>1121</v>
      </c>
      <c r="G825" s="210"/>
      <c r="H825" s="213">
        <v>1.08</v>
      </c>
      <c r="I825" s="214"/>
      <c r="J825" s="210"/>
      <c r="K825" s="210"/>
      <c r="L825" s="215"/>
      <c r="M825" s="216"/>
      <c r="N825" s="217"/>
      <c r="O825" s="217"/>
      <c r="P825" s="217"/>
      <c r="Q825" s="217"/>
      <c r="R825" s="217"/>
      <c r="S825" s="217"/>
      <c r="T825" s="218"/>
      <c r="AT825" s="219" t="s">
        <v>159</v>
      </c>
      <c r="AU825" s="219" t="s">
        <v>82</v>
      </c>
      <c r="AV825" s="14" t="s">
        <v>82</v>
      </c>
      <c r="AW825" s="14" t="s">
        <v>34</v>
      </c>
      <c r="AX825" s="14" t="s">
        <v>73</v>
      </c>
      <c r="AY825" s="219" t="s">
        <v>148</v>
      </c>
    </row>
    <row r="826" spans="1:65" s="15" customFormat="1" ht="11.25">
      <c r="B826" s="220"/>
      <c r="C826" s="221"/>
      <c r="D826" s="200" t="s">
        <v>159</v>
      </c>
      <c r="E826" s="222" t="s">
        <v>19</v>
      </c>
      <c r="F826" s="223" t="s">
        <v>162</v>
      </c>
      <c r="G826" s="221"/>
      <c r="H826" s="224">
        <v>1.4</v>
      </c>
      <c r="I826" s="225"/>
      <c r="J826" s="221"/>
      <c r="K826" s="221"/>
      <c r="L826" s="226"/>
      <c r="M826" s="227"/>
      <c r="N826" s="228"/>
      <c r="O826" s="228"/>
      <c r="P826" s="228"/>
      <c r="Q826" s="228"/>
      <c r="R826" s="228"/>
      <c r="S826" s="228"/>
      <c r="T826" s="229"/>
      <c r="AT826" s="230" t="s">
        <v>159</v>
      </c>
      <c r="AU826" s="230" t="s">
        <v>82</v>
      </c>
      <c r="AV826" s="15" t="s">
        <v>155</v>
      </c>
      <c r="AW826" s="15" t="s">
        <v>34</v>
      </c>
      <c r="AX826" s="15" t="s">
        <v>80</v>
      </c>
      <c r="AY826" s="230" t="s">
        <v>148</v>
      </c>
    </row>
    <row r="827" spans="1:65" s="2" customFormat="1" ht="16.5" customHeight="1">
      <c r="A827" s="36"/>
      <c r="B827" s="37"/>
      <c r="C827" s="231" t="s">
        <v>1122</v>
      </c>
      <c r="D827" s="231" t="s">
        <v>234</v>
      </c>
      <c r="E827" s="232" t="s">
        <v>1123</v>
      </c>
      <c r="F827" s="233" t="s">
        <v>1124</v>
      </c>
      <c r="G827" s="234" t="s">
        <v>480</v>
      </c>
      <c r="H827" s="235">
        <v>95.212000000000003</v>
      </c>
      <c r="I827" s="236"/>
      <c r="J827" s="237">
        <f>ROUND(I827*H827,2)</f>
        <v>0</v>
      </c>
      <c r="K827" s="233" t="s">
        <v>19</v>
      </c>
      <c r="L827" s="238"/>
      <c r="M827" s="239" t="s">
        <v>19</v>
      </c>
      <c r="N827" s="240" t="s">
        <v>44</v>
      </c>
      <c r="O827" s="66"/>
      <c r="P827" s="189">
        <f>O827*H827</f>
        <v>0</v>
      </c>
      <c r="Q827" s="189">
        <v>1E-3</v>
      </c>
      <c r="R827" s="189">
        <f>Q827*H827</f>
        <v>9.5212000000000005E-2</v>
      </c>
      <c r="S827" s="189">
        <v>0</v>
      </c>
      <c r="T827" s="190">
        <f>S827*H827</f>
        <v>0</v>
      </c>
      <c r="U827" s="36"/>
      <c r="V827" s="36"/>
      <c r="W827" s="36"/>
      <c r="X827" s="36"/>
      <c r="Y827" s="36"/>
      <c r="Z827" s="36"/>
      <c r="AA827" s="36"/>
      <c r="AB827" s="36"/>
      <c r="AC827" s="36"/>
      <c r="AD827" s="36"/>
      <c r="AE827" s="36"/>
      <c r="AR827" s="191" t="s">
        <v>359</v>
      </c>
      <c r="AT827" s="191" t="s">
        <v>234</v>
      </c>
      <c r="AU827" s="191" t="s">
        <v>82</v>
      </c>
      <c r="AY827" s="19" t="s">
        <v>148</v>
      </c>
      <c r="BE827" s="192">
        <f>IF(N827="základní",J827,0)</f>
        <v>0</v>
      </c>
      <c r="BF827" s="192">
        <f>IF(N827="snížená",J827,0)</f>
        <v>0</v>
      </c>
      <c r="BG827" s="192">
        <f>IF(N827="zákl. přenesená",J827,0)</f>
        <v>0</v>
      </c>
      <c r="BH827" s="192">
        <f>IF(N827="sníž. přenesená",J827,0)</f>
        <v>0</v>
      </c>
      <c r="BI827" s="192">
        <f>IF(N827="nulová",J827,0)</f>
        <v>0</v>
      </c>
      <c r="BJ827" s="19" t="s">
        <v>80</v>
      </c>
      <c r="BK827" s="192">
        <f>ROUND(I827*H827,2)</f>
        <v>0</v>
      </c>
      <c r="BL827" s="19" t="s">
        <v>256</v>
      </c>
      <c r="BM827" s="191" t="s">
        <v>1125</v>
      </c>
    </row>
    <row r="828" spans="1:65" s="2" customFormat="1" ht="19.5">
      <c r="A828" s="36"/>
      <c r="B828" s="37"/>
      <c r="C828" s="38"/>
      <c r="D828" s="200" t="s">
        <v>289</v>
      </c>
      <c r="E828" s="38"/>
      <c r="F828" s="241" t="s">
        <v>1126</v>
      </c>
      <c r="G828" s="38"/>
      <c r="H828" s="38"/>
      <c r="I828" s="195"/>
      <c r="J828" s="38"/>
      <c r="K828" s="38"/>
      <c r="L828" s="41"/>
      <c r="M828" s="196"/>
      <c r="N828" s="197"/>
      <c r="O828" s="66"/>
      <c r="P828" s="66"/>
      <c r="Q828" s="66"/>
      <c r="R828" s="66"/>
      <c r="S828" s="66"/>
      <c r="T828" s="67"/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T828" s="19" t="s">
        <v>289</v>
      </c>
      <c r="AU828" s="19" t="s">
        <v>82</v>
      </c>
    </row>
    <row r="829" spans="1:65" s="14" customFormat="1" ht="11.25">
      <c r="B829" s="209"/>
      <c r="C829" s="210"/>
      <c r="D829" s="200" t="s">
        <v>159</v>
      </c>
      <c r="E829" s="211" t="s">
        <v>19</v>
      </c>
      <c r="F829" s="212" t="s">
        <v>1127</v>
      </c>
      <c r="G829" s="210"/>
      <c r="H829" s="213">
        <v>95.212000000000003</v>
      </c>
      <c r="I829" s="214"/>
      <c r="J829" s="210"/>
      <c r="K829" s="210"/>
      <c r="L829" s="215"/>
      <c r="M829" s="216"/>
      <c r="N829" s="217"/>
      <c r="O829" s="217"/>
      <c r="P829" s="217"/>
      <c r="Q829" s="217"/>
      <c r="R829" s="217"/>
      <c r="S829" s="217"/>
      <c r="T829" s="218"/>
      <c r="AT829" s="219" t="s">
        <v>159</v>
      </c>
      <c r="AU829" s="219" t="s">
        <v>82</v>
      </c>
      <c r="AV829" s="14" t="s">
        <v>82</v>
      </c>
      <c r="AW829" s="14" t="s">
        <v>34</v>
      </c>
      <c r="AX829" s="14" t="s">
        <v>73</v>
      </c>
      <c r="AY829" s="219" t="s">
        <v>148</v>
      </c>
    </row>
    <row r="830" spans="1:65" s="15" customFormat="1" ht="11.25">
      <c r="B830" s="220"/>
      <c r="C830" s="221"/>
      <c r="D830" s="200" t="s">
        <v>159</v>
      </c>
      <c r="E830" s="222" t="s">
        <v>19</v>
      </c>
      <c r="F830" s="223" t="s">
        <v>162</v>
      </c>
      <c r="G830" s="221"/>
      <c r="H830" s="224">
        <v>95.212000000000003</v>
      </c>
      <c r="I830" s="225"/>
      <c r="J830" s="221"/>
      <c r="K830" s="221"/>
      <c r="L830" s="226"/>
      <c r="M830" s="227"/>
      <c r="N830" s="228"/>
      <c r="O830" s="228"/>
      <c r="P830" s="228"/>
      <c r="Q830" s="228"/>
      <c r="R830" s="228"/>
      <c r="S830" s="228"/>
      <c r="T830" s="229"/>
      <c r="AT830" s="230" t="s">
        <v>159</v>
      </c>
      <c r="AU830" s="230" t="s">
        <v>82</v>
      </c>
      <c r="AV830" s="15" t="s">
        <v>155</v>
      </c>
      <c r="AW830" s="15" t="s">
        <v>34</v>
      </c>
      <c r="AX830" s="15" t="s">
        <v>80</v>
      </c>
      <c r="AY830" s="230" t="s">
        <v>148</v>
      </c>
    </row>
    <row r="831" spans="1:65" s="2" customFormat="1" ht="24.2" customHeight="1">
      <c r="A831" s="36"/>
      <c r="B831" s="37"/>
      <c r="C831" s="180" t="s">
        <v>1128</v>
      </c>
      <c r="D831" s="180" t="s">
        <v>150</v>
      </c>
      <c r="E831" s="181" t="s">
        <v>1129</v>
      </c>
      <c r="F831" s="182" t="s">
        <v>1130</v>
      </c>
      <c r="G831" s="183" t="s">
        <v>153</v>
      </c>
      <c r="H831" s="184">
        <v>1.08</v>
      </c>
      <c r="I831" s="185"/>
      <c r="J831" s="186">
        <f>ROUND(I831*H831,2)</f>
        <v>0</v>
      </c>
      <c r="K831" s="182" t="s">
        <v>154</v>
      </c>
      <c r="L831" s="41"/>
      <c r="M831" s="187" t="s">
        <v>19</v>
      </c>
      <c r="N831" s="188" t="s">
        <v>44</v>
      </c>
      <c r="O831" s="66"/>
      <c r="P831" s="189">
        <f>O831*H831</f>
        <v>0</v>
      </c>
      <c r="Q831" s="189">
        <v>0</v>
      </c>
      <c r="R831" s="189">
        <f>Q831*H831</f>
        <v>0</v>
      </c>
      <c r="S831" s="189">
        <v>0</v>
      </c>
      <c r="T831" s="190">
        <f>S831*H831</f>
        <v>0</v>
      </c>
      <c r="U831" s="36"/>
      <c r="V831" s="36"/>
      <c r="W831" s="36"/>
      <c r="X831" s="36"/>
      <c r="Y831" s="36"/>
      <c r="Z831" s="36"/>
      <c r="AA831" s="36"/>
      <c r="AB831" s="36"/>
      <c r="AC831" s="36"/>
      <c r="AD831" s="36"/>
      <c r="AE831" s="36"/>
      <c r="AR831" s="191" t="s">
        <v>256</v>
      </c>
      <c r="AT831" s="191" t="s">
        <v>150</v>
      </c>
      <c r="AU831" s="191" t="s">
        <v>82</v>
      </c>
      <c r="AY831" s="19" t="s">
        <v>148</v>
      </c>
      <c r="BE831" s="192">
        <f>IF(N831="základní",J831,0)</f>
        <v>0</v>
      </c>
      <c r="BF831" s="192">
        <f>IF(N831="snížená",J831,0)</f>
        <v>0</v>
      </c>
      <c r="BG831" s="192">
        <f>IF(N831="zákl. přenesená",J831,0)</f>
        <v>0</v>
      </c>
      <c r="BH831" s="192">
        <f>IF(N831="sníž. přenesená",J831,0)</f>
        <v>0</v>
      </c>
      <c r="BI831" s="192">
        <f>IF(N831="nulová",J831,0)</f>
        <v>0</v>
      </c>
      <c r="BJ831" s="19" t="s">
        <v>80</v>
      </c>
      <c r="BK831" s="192">
        <f>ROUND(I831*H831,2)</f>
        <v>0</v>
      </c>
      <c r="BL831" s="19" t="s">
        <v>256</v>
      </c>
      <c r="BM831" s="191" t="s">
        <v>1131</v>
      </c>
    </row>
    <row r="832" spans="1:65" s="2" customFormat="1" ht="11.25">
      <c r="A832" s="36"/>
      <c r="B832" s="37"/>
      <c r="C832" s="38"/>
      <c r="D832" s="193" t="s">
        <v>157</v>
      </c>
      <c r="E832" s="38"/>
      <c r="F832" s="194" t="s">
        <v>1132</v>
      </c>
      <c r="G832" s="38"/>
      <c r="H832" s="38"/>
      <c r="I832" s="195"/>
      <c r="J832" s="38"/>
      <c r="K832" s="38"/>
      <c r="L832" s="41"/>
      <c r="M832" s="196"/>
      <c r="N832" s="197"/>
      <c r="O832" s="66"/>
      <c r="P832" s="66"/>
      <c r="Q832" s="66"/>
      <c r="R832" s="66"/>
      <c r="S832" s="66"/>
      <c r="T832" s="67"/>
      <c r="U832" s="36"/>
      <c r="V832" s="36"/>
      <c r="W832" s="36"/>
      <c r="X832" s="36"/>
      <c r="Y832" s="36"/>
      <c r="Z832" s="36"/>
      <c r="AA832" s="36"/>
      <c r="AB832" s="36"/>
      <c r="AC832" s="36"/>
      <c r="AD832" s="36"/>
      <c r="AE832" s="36"/>
      <c r="AT832" s="19" t="s">
        <v>157</v>
      </c>
      <c r="AU832" s="19" t="s">
        <v>82</v>
      </c>
    </row>
    <row r="833" spans="1:65" s="13" customFormat="1" ht="11.25">
      <c r="B833" s="198"/>
      <c r="C833" s="199"/>
      <c r="D833" s="200" t="s">
        <v>159</v>
      </c>
      <c r="E833" s="201" t="s">
        <v>19</v>
      </c>
      <c r="F833" s="202" t="s">
        <v>1133</v>
      </c>
      <c r="G833" s="199"/>
      <c r="H833" s="201" t="s">
        <v>19</v>
      </c>
      <c r="I833" s="203"/>
      <c r="J833" s="199"/>
      <c r="K833" s="199"/>
      <c r="L833" s="204"/>
      <c r="M833" s="205"/>
      <c r="N833" s="206"/>
      <c r="O833" s="206"/>
      <c r="P833" s="206"/>
      <c r="Q833" s="206"/>
      <c r="R833" s="206"/>
      <c r="S833" s="206"/>
      <c r="T833" s="207"/>
      <c r="AT833" s="208" t="s">
        <v>159</v>
      </c>
      <c r="AU833" s="208" t="s">
        <v>82</v>
      </c>
      <c r="AV833" s="13" t="s">
        <v>80</v>
      </c>
      <c r="AW833" s="13" t="s">
        <v>34</v>
      </c>
      <c r="AX833" s="13" t="s">
        <v>73</v>
      </c>
      <c r="AY833" s="208" t="s">
        <v>148</v>
      </c>
    </row>
    <row r="834" spans="1:65" s="14" customFormat="1" ht="11.25">
      <c r="B834" s="209"/>
      <c r="C834" s="210"/>
      <c r="D834" s="200" t="s">
        <v>159</v>
      </c>
      <c r="E834" s="211" t="s">
        <v>19</v>
      </c>
      <c r="F834" s="212" t="s">
        <v>1121</v>
      </c>
      <c r="G834" s="210"/>
      <c r="H834" s="213">
        <v>1.08</v>
      </c>
      <c r="I834" s="214"/>
      <c r="J834" s="210"/>
      <c r="K834" s="210"/>
      <c r="L834" s="215"/>
      <c r="M834" s="216"/>
      <c r="N834" s="217"/>
      <c r="O834" s="217"/>
      <c r="P834" s="217"/>
      <c r="Q834" s="217"/>
      <c r="R834" s="217"/>
      <c r="S834" s="217"/>
      <c r="T834" s="218"/>
      <c r="AT834" s="219" t="s">
        <v>159</v>
      </c>
      <c r="AU834" s="219" t="s">
        <v>82</v>
      </c>
      <c r="AV834" s="14" t="s">
        <v>82</v>
      </c>
      <c r="AW834" s="14" t="s">
        <v>34</v>
      </c>
      <c r="AX834" s="14" t="s">
        <v>73</v>
      </c>
      <c r="AY834" s="219" t="s">
        <v>148</v>
      </c>
    </row>
    <row r="835" spans="1:65" s="15" customFormat="1" ht="11.25">
      <c r="B835" s="220"/>
      <c r="C835" s="221"/>
      <c r="D835" s="200" t="s">
        <v>159</v>
      </c>
      <c r="E835" s="222" t="s">
        <v>19</v>
      </c>
      <c r="F835" s="223" t="s">
        <v>162</v>
      </c>
      <c r="G835" s="221"/>
      <c r="H835" s="224">
        <v>1.08</v>
      </c>
      <c r="I835" s="225"/>
      <c r="J835" s="221"/>
      <c r="K835" s="221"/>
      <c r="L835" s="226"/>
      <c r="M835" s="227"/>
      <c r="N835" s="228"/>
      <c r="O835" s="228"/>
      <c r="P835" s="228"/>
      <c r="Q835" s="228"/>
      <c r="R835" s="228"/>
      <c r="S835" s="228"/>
      <c r="T835" s="229"/>
      <c r="AT835" s="230" t="s">
        <v>159</v>
      </c>
      <c r="AU835" s="230" t="s">
        <v>82</v>
      </c>
      <c r="AV835" s="15" t="s">
        <v>155</v>
      </c>
      <c r="AW835" s="15" t="s">
        <v>34</v>
      </c>
      <c r="AX835" s="15" t="s">
        <v>80</v>
      </c>
      <c r="AY835" s="230" t="s">
        <v>148</v>
      </c>
    </row>
    <row r="836" spans="1:65" s="2" customFormat="1" ht="16.5" customHeight="1">
      <c r="A836" s="36"/>
      <c r="B836" s="37"/>
      <c r="C836" s="180" t="s">
        <v>1134</v>
      </c>
      <c r="D836" s="180" t="s">
        <v>150</v>
      </c>
      <c r="E836" s="181" t="s">
        <v>1135</v>
      </c>
      <c r="F836" s="182" t="s">
        <v>1136</v>
      </c>
      <c r="G836" s="183" t="s">
        <v>153</v>
      </c>
      <c r="H836" s="184">
        <v>80.010000000000005</v>
      </c>
      <c r="I836" s="185"/>
      <c r="J836" s="186">
        <f>ROUND(I836*H836,2)</f>
        <v>0</v>
      </c>
      <c r="K836" s="182" t="s">
        <v>154</v>
      </c>
      <c r="L836" s="41"/>
      <c r="M836" s="187" t="s">
        <v>19</v>
      </c>
      <c r="N836" s="188" t="s">
        <v>44</v>
      </c>
      <c r="O836" s="66"/>
      <c r="P836" s="189">
        <f>O836*H836</f>
        <v>0</v>
      </c>
      <c r="Q836" s="189">
        <v>0</v>
      </c>
      <c r="R836" s="189">
        <f>Q836*H836</f>
        <v>0</v>
      </c>
      <c r="S836" s="189">
        <v>0</v>
      </c>
      <c r="T836" s="190">
        <f>S836*H836</f>
        <v>0</v>
      </c>
      <c r="U836" s="36"/>
      <c r="V836" s="36"/>
      <c r="W836" s="36"/>
      <c r="X836" s="36"/>
      <c r="Y836" s="36"/>
      <c r="Z836" s="36"/>
      <c r="AA836" s="36"/>
      <c r="AB836" s="36"/>
      <c r="AC836" s="36"/>
      <c r="AD836" s="36"/>
      <c r="AE836" s="36"/>
      <c r="AR836" s="191" t="s">
        <v>256</v>
      </c>
      <c r="AT836" s="191" t="s">
        <v>150</v>
      </c>
      <c r="AU836" s="191" t="s">
        <v>82</v>
      </c>
      <c r="AY836" s="19" t="s">
        <v>148</v>
      </c>
      <c r="BE836" s="192">
        <f>IF(N836="základní",J836,0)</f>
        <v>0</v>
      </c>
      <c r="BF836" s="192">
        <f>IF(N836="snížená",J836,0)</f>
        <v>0</v>
      </c>
      <c r="BG836" s="192">
        <f>IF(N836="zákl. přenesená",J836,0)</f>
        <v>0</v>
      </c>
      <c r="BH836" s="192">
        <f>IF(N836="sníž. přenesená",J836,0)</f>
        <v>0</v>
      </c>
      <c r="BI836" s="192">
        <f>IF(N836="nulová",J836,0)</f>
        <v>0</v>
      </c>
      <c r="BJ836" s="19" t="s">
        <v>80</v>
      </c>
      <c r="BK836" s="192">
        <f>ROUND(I836*H836,2)</f>
        <v>0</v>
      </c>
      <c r="BL836" s="19" t="s">
        <v>256</v>
      </c>
      <c r="BM836" s="191" t="s">
        <v>1137</v>
      </c>
    </row>
    <row r="837" spans="1:65" s="2" customFormat="1" ht="11.25">
      <c r="A837" s="36"/>
      <c r="B837" s="37"/>
      <c r="C837" s="38"/>
      <c r="D837" s="193" t="s">
        <v>157</v>
      </c>
      <c r="E837" s="38"/>
      <c r="F837" s="194" t="s">
        <v>1138</v>
      </c>
      <c r="G837" s="38"/>
      <c r="H837" s="38"/>
      <c r="I837" s="195"/>
      <c r="J837" s="38"/>
      <c r="K837" s="38"/>
      <c r="L837" s="41"/>
      <c r="M837" s="196"/>
      <c r="N837" s="197"/>
      <c r="O837" s="66"/>
      <c r="P837" s="66"/>
      <c r="Q837" s="66"/>
      <c r="R837" s="66"/>
      <c r="S837" s="66"/>
      <c r="T837" s="67"/>
      <c r="U837" s="36"/>
      <c r="V837" s="36"/>
      <c r="W837" s="36"/>
      <c r="X837" s="36"/>
      <c r="Y837" s="36"/>
      <c r="Z837" s="36"/>
      <c r="AA837" s="36"/>
      <c r="AB837" s="36"/>
      <c r="AC837" s="36"/>
      <c r="AD837" s="36"/>
      <c r="AE837" s="36"/>
      <c r="AT837" s="19" t="s">
        <v>157</v>
      </c>
      <c r="AU837" s="19" t="s">
        <v>82</v>
      </c>
    </row>
    <row r="838" spans="1:65" s="2" customFormat="1" ht="19.5">
      <c r="A838" s="36"/>
      <c r="B838" s="37"/>
      <c r="C838" s="38"/>
      <c r="D838" s="200" t="s">
        <v>289</v>
      </c>
      <c r="E838" s="38"/>
      <c r="F838" s="241" t="s">
        <v>1139</v>
      </c>
      <c r="G838" s="38"/>
      <c r="H838" s="38"/>
      <c r="I838" s="195"/>
      <c r="J838" s="38"/>
      <c r="K838" s="38"/>
      <c r="L838" s="41"/>
      <c r="M838" s="196"/>
      <c r="N838" s="197"/>
      <c r="O838" s="66"/>
      <c r="P838" s="66"/>
      <c r="Q838" s="66"/>
      <c r="R838" s="66"/>
      <c r="S838" s="66"/>
      <c r="T838" s="67"/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T838" s="19" t="s">
        <v>289</v>
      </c>
      <c r="AU838" s="19" t="s">
        <v>82</v>
      </c>
    </row>
    <row r="839" spans="1:65" s="14" customFormat="1" ht="11.25">
      <c r="B839" s="209"/>
      <c r="C839" s="210"/>
      <c r="D839" s="200" t="s">
        <v>159</v>
      </c>
      <c r="E839" s="211" t="s">
        <v>19</v>
      </c>
      <c r="F839" s="212" t="s">
        <v>1140</v>
      </c>
      <c r="G839" s="210"/>
      <c r="H839" s="213">
        <v>8</v>
      </c>
      <c r="I839" s="214"/>
      <c r="J839" s="210"/>
      <c r="K839" s="210"/>
      <c r="L839" s="215"/>
      <c r="M839" s="216"/>
      <c r="N839" s="217"/>
      <c r="O839" s="217"/>
      <c r="P839" s="217"/>
      <c r="Q839" s="217"/>
      <c r="R839" s="217"/>
      <c r="S839" s="217"/>
      <c r="T839" s="218"/>
      <c r="AT839" s="219" t="s">
        <v>159</v>
      </c>
      <c r="AU839" s="219" t="s">
        <v>82</v>
      </c>
      <c r="AV839" s="14" t="s">
        <v>82</v>
      </c>
      <c r="AW839" s="14" t="s">
        <v>34</v>
      </c>
      <c r="AX839" s="14" t="s">
        <v>73</v>
      </c>
      <c r="AY839" s="219" t="s">
        <v>148</v>
      </c>
    </row>
    <row r="840" spans="1:65" s="14" customFormat="1" ht="11.25">
      <c r="B840" s="209"/>
      <c r="C840" s="210"/>
      <c r="D840" s="200" t="s">
        <v>159</v>
      </c>
      <c r="E840" s="211" t="s">
        <v>19</v>
      </c>
      <c r="F840" s="212" t="s">
        <v>1141</v>
      </c>
      <c r="G840" s="210"/>
      <c r="H840" s="213">
        <v>72.010000000000005</v>
      </c>
      <c r="I840" s="214"/>
      <c r="J840" s="210"/>
      <c r="K840" s="210"/>
      <c r="L840" s="215"/>
      <c r="M840" s="216"/>
      <c r="N840" s="217"/>
      <c r="O840" s="217"/>
      <c r="P840" s="217"/>
      <c r="Q840" s="217"/>
      <c r="R840" s="217"/>
      <c r="S840" s="217"/>
      <c r="T840" s="218"/>
      <c r="AT840" s="219" t="s">
        <v>159</v>
      </c>
      <c r="AU840" s="219" t="s">
        <v>82</v>
      </c>
      <c r="AV840" s="14" t="s">
        <v>82</v>
      </c>
      <c r="AW840" s="14" t="s">
        <v>34</v>
      </c>
      <c r="AX840" s="14" t="s">
        <v>73</v>
      </c>
      <c r="AY840" s="219" t="s">
        <v>148</v>
      </c>
    </row>
    <row r="841" spans="1:65" s="15" customFormat="1" ht="11.25">
      <c r="B841" s="220"/>
      <c r="C841" s="221"/>
      <c r="D841" s="200" t="s">
        <v>159</v>
      </c>
      <c r="E841" s="222" t="s">
        <v>19</v>
      </c>
      <c r="F841" s="223" t="s">
        <v>162</v>
      </c>
      <c r="G841" s="221"/>
      <c r="H841" s="224">
        <v>80.010000000000005</v>
      </c>
      <c r="I841" s="225"/>
      <c r="J841" s="221"/>
      <c r="K841" s="221"/>
      <c r="L841" s="226"/>
      <c r="M841" s="227"/>
      <c r="N841" s="228"/>
      <c r="O841" s="228"/>
      <c r="P841" s="228"/>
      <c r="Q841" s="228"/>
      <c r="R841" s="228"/>
      <c r="S841" s="228"/>
      <c r="T841" s="229"/>
      <c r="AT841" s="230" t="s">
        <v>159</v>
      </c>
      <c r="AU841" s="230" t="s">
        <v>82</v>
      </c>
      <c r="AV841" s="15" t="s">
        <v>155</v>
      </c>
      <c r="AW841" s="15" t="s">
        <v>34</v>
      </c>
      <c r="AX841" s="15" t="s">
        <v>80</v>
      </c>
      <c r="AY841" s="230" t="s">
        <v>148</v>
      </c>
    </row>
    <row r="842" spans="1:65" s="2" customFormat="1" ht="16.5" customHeight="1">
      <c r="A842" s="36"/>
      <c r="B842" s="37"/>
      <c r="C842" s="180" t="s">
        <v>1142</v>
      </c>
      <c r="D842" s="180" t="s">
        <v>150</v>
      </c>
      <c r="E842" s="181" t="s">
        <v>1143</v>
      </c>
      <c r="F842" s="182" t="s">
        <v>1144</v>
      </c>
      <c r="G842" s="183" t="s">
        <v>153</v>
      </c>
      <c r="H842" s="184">
        <v>80.010000000000005</v>
      </c>
      <c r="I842" s="185"/>
      <c r="J842" s="186">
        <f>ROUND(I842*H842,2)</f>
        <v>0</v>
      </c>
      <c r="K842" s="182" t="s">
        <v>154</v>
      </c>
      <c r="L842" s="41"/>
      <c r="M842" s="187" t="s">
        <v>19</v>
      </c>
      <c r="N842" s="188" t="s">
        <v>44</v>
      </c>
      <c r="O842" s="66"/>
      <c r="P842" s="189">
        <f>O842*H842</f>
        <v>0</v>
      </c>
      <c r="Q842" s="189">
        <v>0</v>
      </c>
      <c r="R842" s="189">
        <f>Q842*H842</f>
        <v>0</v>
      </c>
      <c r="S842" s="189">
        <v>0</v>
      </c>
      <c r="T842" s="190">
        <f>S842*H842</f>
        <v>0</v>
      </c>
      <c r="U842" s="36"/>
      <c r="V842" s="36"/>
      <c r="W842" s="36"/>
      <c r="X842" s="36"/>
      <c r="Y842" s="36"/>
      <c r="Z842" s="36"/>
      <c r="AA842" s="36"/>
      <c r="AB842" s="36"/>
      <c r="AC842" s="36"/>
      <c r="AD842" s="36"/>
      <c r="AE842" s="36"/>
      <c r="AR842" s="191" t="s">
        <v>256</v>
      </c>
      <c r="AT842" s="191" t="s">
        <v>150</v>
      </c>
      <c r="AU842" s="191" t="s">
        <v>82</v>
      </c>
      <c r="AY842" s="19" t="s">
        <v>148</v>
      </c>
      <c r="BE842" s="192">
        <f>IF(N842="základní",J842,0)</f>
        <v>0</v>
      </c>
      <c r="BF842" s="192">
        <f>IF(N842="snížená",J842,0)</f>
        <v>0</v>
      </c>
      <c r="BG842" s="192">
        <f>IF(N842="zákl. přenesená",J842,0)</f>
        <v>0</v>
      </c>
      <c r="BH842" s="192">
        <f>IF(N842="sníž. přenesená",J842,0)</f>
        <v>0</v>
      </c>
      <c r="BI842" s="192">
        <f>IF(N842="nulová",J842,0)</f>
        <v>0</v>
      </c>
      <c r="BJ842" s="19" t="s">
        <v>80</v>
      </c>
      <c r="BK842" s="192">
        <f>ROUND(I842*H842,2)</f>
        <v>0</v>
      </c>
      <c r="BL842" s="19" t="s">
        <v>256</v>
      </c>
      <c r="BM842" s="191" t="s">
        <v>1145</v>
      </c>
    </row>
    <row r="843" spans="1:65" s="2" customFormat="1" ht="11.25">
      <c r="A843" s="36"/>
      <c r="B843" s="37"/>
      <c r="C843" s="38"/>
      <c r="D843" s="193" t="s">
        <v>157</v>
      </c>
      <c r="E843" s="38"/>
      <c r="F843" s="194" t="s">
        <v>1146</v>
      </c>
      <c r="G843" s="38"/>
      <c r="H843" s="38"/>
      <c r="I843" s="195"/>
      <c r="J843" s="38"/>
      <c r="K843" s="38"/>
      <c r="L843" s="41"/>
      <c r="M843" s="196"/>
      <c r="N843" s="197"/>
      <c r="O843" s="66"/>
      <c r="P843" s="66"/>
      <c r="Q843" s="66"/>
      <c r="R843" s="66"/>
      <c r="S843" s="66"/>
      <c r="T843" s="67"/>
      <c r="U843" s="36"/>
      <c r="V843" s="36"/>
      <c r="W843" s="36"/>
      <c r="X843" s="36"/>
      <c r="Y843" s="36"/>
      <c r="Z843" s="36"/>
      <c r="AA843" s="36"/>
      <c r="AB843" s="36"/>
      <c r="AC843" s="36"/>
      <c r="AD843" s="36"/>
      <c r="AE843" s="36"/>
      <c r="AT843" s="19" t="s">
        <v>157</v>
      </c>
      <c r="AU843" s="19" t="s">
        <v>82</v>
      </c>
    </row>
    <row r="844" spans="1:65" s="2" customFormat="1" ht="19.5">
      <c r="A844" s="36"/>
      <c r="B844" s="37"/>
      <c r="C844" s="38"/>
      <c r="D844" s="200" t="s">
        <v>289</v>
      </c>
      <c r="E844" s="38"/>
      <c r="F844" s="241" t="s">
        <v>1147</v>
      </c>
      <c r="G844" s="38"/>
      <c r="H844" s="38"/>
      <c r="I844" s="195"/>
      <c r="J844" s="38"/>
      <c r="K844" s="38"/>
      <c r="L844" s="41"/>
      <c r="M844" s="196"/>
      <c r="N844" s="197"/>
      <c r="O844" s="66"/>
      <c r="P844" s="66"/>
      <c r="Q844" s="66"/>
      <c r="R844" s="66"/>
      <c r="S844" s="66"/>
      <c r="T844" s="67"/>
      <c r="U844" s="36"/>
      <c r="V844" s="36"/>
      <c r="W844" s="36"/>
      <c r="X844" s="36"/>
      <c r="Y844" s="36"/>
      <c r="Z844" s="36"/>
      <c r="AA844" s="36"/>
      <c r="AB844" s="36"/>
      <c r="AC844" s="36"/>
      <c r="AD844" s="36"/>
      <c r="AE844" s="36"/>
      <c r="AT844" s="19" t="s">
        <v>289</v>
      </c>
      <c r="AU844" s="19" t="s">
        <v>82</v>
      </c>
    </row>
    <row r="845" spans="1:65" s="14" customFormat="1" ht="11.25">
      <c r="B845" s="209"/>
      <c r="C845" s="210"/>
      <c r="D845" s="200" t="s">
        <v>159</v>
      </c>
      <c r="E845" s="211" t="s">
        <v>19</v>
      </c>
      <c r="F845" s="212" t="s">
        <v>1140</v>
      </c>
      <c r="G845" s="210"/>
      <c r="H845" s="213">
        <v>8</v>
      </c>
      <c r="I845" s="214"/>
      <c r="J845" s="210"/>
      <c r="K845" s="210"/>
      <c r="L845" s="215"/>
      <c r="M845" s="216"/>
      <c r="N845" s="217"/>
      <c r="O845" s="217"/>
      <c r="P845" s="217"/>
      <c r="Q845" s="217"/>
      <c r="R845" s="217"/>
      <c r="S845" s="217"/>
      <c r="T845" s="218"/>
      <c r="AT845" s="219" t="s">
        <v>159</v>
      </c>
      <c r="AU845" s="219" t="s">
        <v>82</v>
      </c>
      <c r="AV845" s="14" t="s">
        <v>82</v>
      </c>
      <c r="AW845" s="14" t="s">
        <v>34</v>
      </c>
      <c r="AX845" s="14" t="s">
        <v>73</v>
      </c>
      <c r="AY845" s="219" t="s">
        <v>148</v>
      </c>
    </row>
    <row r="846" spans="1:65" s="14" customFormat="1" ht="11.25">
      <c r="B846" s="209"/>
      <c r="C846" s="210"/>
      <c r="D846" s="200" t="s">
        <v>159</v>
      </c>
      <c r="E846" s="211" t="s">
        <v>19</v>
      </c>
      <c r="F846" s="212" t="s">
        <v>1141</v>
      </c>
      <c r="G846" s="210"/>
      <c r="H846" s="213">
        <v>72.010000000000005</v>
      </c>
      <c r="I846" s="214"/>
      <c r="J846" s="210"/>
      <c r="K846" s="210"/>
      <c r="L846" s="215"/>
      <c r="M846" s="216"/>
      <c r="N846" s="217"/>
      <c r="O846" s="217"/>
      <c r="P846" s="217"/>
      <c r="Q846" s="217"/>
      <c r="R846" s="217"/>
      <c r="S846" s="217"/>
      <c r="T846" s="218"/>
      <c r="AT846" s="219" t="s">
        <v>159</v>
      </c>
      <c r="AU846" s="219" t="s">
        <v>82</v>
      </c>
      <c r="AV846" s="14" t="s">
        <v>82</v>
      </c>
      <c r="AW846" s="14" t="s">
        <v>34</v>
      </c>
      <c r="AX846" s="14" t="s">
        <v>73</v>
      </c>
      <c r="AY846" s="219" t="s">
        <v>148</v>
      </c>
    </row>
    <row r="847" spans="1:65" s="15" customFormat="1" ht="11.25">
      <c r="B847" s="220"/>
      <c r="C847" s="221"/>
      <c r="D847" s="200" t="s">
        <v>159</v>
      </c>
      <c r="E847" s="222" t="s">
        <v>19</v>
      </c>
      <c r="F847" s="223" t="s">
        <v>162</v>
      </c>
      <c r="G847" s="221"/>
      <c r="H847" s="224">
        <v>80.010000000000005</v>
      </c>
      <c r="I847" s="225"/>
      <c r="J847" s="221"/>
      <c r="K847" s="221"/>
      <c r="L847" s="226"/>
      <c r="M847" s="227"/>
      <c r="N847" s="228"/>
      <c r="O847" s="228"/>
      <c r="P847" s="228"/>
      <c r="Q847" s="228"/>
      <c r="R847" s="228"/>
      <c r="S847" s="228"/>
      <c r="T847" s="229"/>
      <c r="AT847" s="230" t="s">
        <v>159</v>
      </c>
      <c r="AU847" s="230" t="s">
        <v>82</v>
      </c>
      <c r="AV847" s="15" t="s">
        <v>155</v>
      </c>
      <c r="AW847" s="15" t="s">
        <v>34</v>
      </c>
      <c r="AX847" s="15" t="s">
        <v>80</v>
      </c>
      <c r="AY847" s="230" t="s">
        <v>148</v>
      </c>
    </row>
    <row r="848" spans="1:65" s="2" customFormat="1" ht="21.75" customHeight="1">
      <c r="A848" s="36"/>
      <c r="B848" s="37"/>
      <c r="C848" s="180" t="s">
        <v>1148</v>
      </c>
      <c r="D848" s="180" t="s">
        <v>150</v>
      </c>
      <c r="E848" s="181" t="s">
        <v>1149</v>
      </c>
      <c r="F848" s="182" t="s">
        <v>1150</v>
      </c>
      <c r="G848" s="183" t="s">
        <v>153</v>
      </c>
      <c r="H848" s="184">
        <v>80.010000000000005</v>
      </c>
      <c r="I848" s="185"/>
      <c r="J848" s="186">
        <f>ROUND(I848*H848,2)</f>
        <v>0</v>
      </c>
      <c r="K848" s="182" t="s">
        <v>154</v>
      </c>
      <c r="L848" s="41"/>
      <c r="M848" s="187" t="s">
        <v>19</v>
      </c>
      <c r="N848" s="188" t="s">
        <v>44</v>
      </c>
      <c r="O848" s="66"/>
      <c r="P848" s="189">
        <f>O848*H848</f>
        <v>0</v>
      </c>
      <c r="Q848" s="189">
        <v>0</v>
      </c>
      <c r="R848" s="189">
        <f>Q848*H848</f>
        <v>0</v>
      </c>
      <c r="S848" s="189">
        <v>0</v>
      </c>
      <c r="T848" s="190">
        <f>S848*H848</f>
        <v>0</v>
      </c>
      <c r="U848" s="36"/>
      <c r="V848" s="36"/>
      <c r="W848" s="36"/>
      <c r="X848" s="36"/>
      <c r="Y848" s="36"/>
      <c r="Z848" s="36"/>
      <c r="AA848" s="36"/>
      <c r="AB848" s="36"/>
      <c r="AC848" s="36"/>
      <c r="AD848" s="36"/>
      <c r="AE848" s="36"/>
      <c r="AR848" s="191" t="s">
        <v>256</v>
      </c>
      <c r="AT848" s="191" t="s">
        <v>150</v>
      </c>
      <c r="AU848" s="191" t="s">
        <v>82</v>
      </c>
      <c r="AY848" s="19" t="s">
        <v>148</v>
      </c>
      <c r="BE848" s="192">
        <f>IF(N848="základní",J848,0)</f>
        <v>0</v>
      </c>
      <c r="BF848" s="192">
        <f>IF(N848="snížená",J848,0)</f>
        <v>0</v>
      </c>
      <c r="BG848" s="192">
        <f>IF(N848="zákl. přenesená",J848,0)</f>
        <v>0</v>
      </c>
      <c r="BH848" s="192">
        <f>IF(N848="sníž. přenesená",J848,0)</f>
        <v>0</v>
      </c>
      <c r="BI848" s="192">
        <f>IF(N848="nulová",J848,0)</f>
        <v>0</v>
      </c>
      <c r="BJ848" s="19" t="s">
        <v>80</v>
      </c>
      <c r="BK848" s="192">
        <f>ROUND(I848*H848,2)</f>
        <v>0</v>
      </c>
      <c r="BL848" s="19" t="s">
        <v>256</v>
      </c>
      <c r="BM848" s="191" t="s">
        <v>1151</v>
      </c>
    </row>
    <row r="849" spans="1:65" s="2" customFormat="1" ht="11.25">
      <c r="A849" s="36"/>
      <c r="B849" s="37"/>
      <c r="C849" s="38"/>
      <c r="D849" s="193" t="s">
        <v>157</v>
      </c>
      <c r="E849" s="38"/>
      <c r="F849" s="194" t="s">
        <v>1152</v>
      </c>
      <c r="G849" s="38"/>
      <c r="H849" s="38"/>
      <c r="I849" s="195"/>
      <c r="J849" s="38"/>
      <c r="K849" s="38"/>
      <c r="L849" s="41"/>
      <c r="M849" s="196"/>
      <c r="N849" s="197"/>
      <c r="O849" s="66"/>
      <c r="P849" s="66"/>
      <c r="Q849" s="66"/>
      <c r="R849" s="66"/>
      <c r="S849" s="66"/>
      <c r="T849" s="67"/>
      <c r="U849" s="36"/>
      <c r="V849" s="36"/>
      <c r="W849" s="36"/>
      <c r="X849" s="36"/>
      <c r="Y849" s="36"/>
      <c r="Z849" s="36"/>
      <c r="AA849" s="36"/>
      <c r="AB849" s="36"/>
      <c r="AC849" s="36"/>
      <c r="AD849" s="36"/>
      <c r="AE849" s="36"/>
      <c r="AT849" s="19" t="s">
        <v>157</v>
      </c>
      <c r="AU849" s="19" t="s">
        <v>82</v>
      </c>
    </row>
    <row r="850" spans="1:65" s="2" customFormat="1" ht="19.5">
      <c r="A850" s="36"/>
      <c r="B850" s="37"/>
      <c r="C850" s="38"/>
      <c r="D850" s="200" t="s">
        <v>289</v>
      </c>
      <c r="E850" s="38"/>
      <c r="F850" s="241" t="s">
        <v>1153</v>
      </c>
      <c r="G850" s="38"/>
      <c r="H850" s="38"/>
      <c r="I850" s="195"/>
      <c r="J850" s="38"/>
      <c r="K850" s="38"/>
      <c r="L850" s="41"/>
      <c r="M850" s="196"/>
      <c r="N850" s="197"/>
      <c r="O850" s="66"/>
      <c r="P850" s="66"/>
      <c r="Q850" s="66"/>
      <c r="R850" s="66"/>
      <c r="S850" s="66"/>
      <c r="T850" s="67"/>
      <c r="U850" s="36"/>
      <c r="V850" s="36"/>
      <c r="W850" s="36"/>
      <c r="X850" s="36"/>
      <c r="Y850" s="36"/>
      <c r="Z850" s="36"/>
      <c r="AA850" s="36"/>
      <c r="AB850" s="36"/>
      <c r="AC850" s="36"/>
      <c r="AD850" s="36"/>
      <c r="AE850" s="36"/>
      <c r="AT850" s="19" t="s">
        <v>289</v>
      </c>
      <c r="AU850" s="19" t="s">
        <v>82</v>
      </c>
    </row>
    <row r="851" spans="1:65" s="14" customFormat="1" ht="11.25">
      <c r="B851" s="209"/>
      <c r="C851" s="210"/>
      <c r="D851" s="200" t="s">
        <v>159</v>
      </c>
      <c r="E851" s="211" t="s">
        <v>19</v>
      </c>
      <c r="F851" s="212" t="s">
        <v>1140</v>
      </c>
      <c r="G851" s="210"/>
      <c r="H851" s="213">
        <v>8</v>
      </c>
      <c r="I851" s="214"/>
      <c r="J851" s="210"/>
      <c r="K851" s="210"/>
      <c r="L851" s="215"/>
      <c r="M851" s="216"/>
      <c r="N851" s="217"/>
      <c r="O851" s="217"/>
      <c r="P851" s="217"/>
      <c r="Q851" s="217"/>
      <c r="R851" s="217"/>
      <c r="S851" s="217"/>
      <c r="T851" s="218"/>
      <c r="AT851" s="219" t="s">
        <v>159</v>
      </c>
      <c r="AU851" s="219" t="s">
        <v>82</v>
      </c>
      <c r="AV851" s="14" t="s">
        <v>82</v>
      </c>
      <c r="AW851" s="14" t="s">
        <v>34</v>
      </c>
      <c r="AX851" s="14" t="s">
        <v>73</v>
      </c>
      <c r="AY851" s="219" t="s">
        <v>148</v>
      </c>
    </row>
    <row r="852" spans="1:65" s="14" customFormat="1" ht="11.25">
      <c r="B852" s="209"/>
      <c r="C852" s="210"/>
      <c r="D852" s="200" t="s">
        <v>159</v>
      </c>
      <c r="E852" s="211" t="s">
        <v>19</v>
      </c>
      <c r="F852" s="212" t="s">
        <v>1141</v>
      </c>
      <c r="G852" s="210"/>
      <c r="H852" s="213">
        <v>72.010000000000005</v>
      </c>
      <c r="I852" s="214"/>
      <c r="J852" s="210"/>
      <c r="K852" s="210"/>
      <c r="L852" s="215"/>
      <c r="M852" s="216"/>
      <c r="N852" s="217"/>
      <c r="O852" s="217"/>
      <c r="P852" s="217"/>
      <c r="Q852" s="217"/>
      <c r="R852" s="217"/>
      <c r="S852" s="217"/>
      <c r="T852" s="218"/>
      <c r="AT852" s="219" t="s">
        <v>159</v>
      </c>
      <c r="AU852" s="219" t="s">
        <v>82</v>
      </c>
      <c r="AV852" s="14" t="s">
        <v>82</v>
      </c>
      <c r="AW852" s="14" t="s">
        <v>34</v>
      </c>
      <c r="AX852" s="14" t="s">
        <v>73</v>
      </c>
      <c r="AY852" s="219" t="s">
        <v>148</v>
      </c>
    </row>
    <row r="853" spans="1:65" s="15" customFormat="1" ht="11.25">
      <c r="B853" s="220"/>
      <c r="C853" s="221"/>
      <c r="D853" s="200" t="s">
        <v>159</v>
      </c>
      <c r="E853" s="222" t="s">
        <v>19</v>
      </c>
      <c r="F853" s="223" t="s">
        <v>162</v>
      </c>
      <c r="G853" s="221"/>
      <c r="H853" s="224">
        <v>80.010000000000005</v>
      </c>
      <c r="I853" s="225"/>
      <c r="J853" s="221"/>
      <c r="K853" s="221"/>
      <c r="L853" s="226"/>
      <c r="M853" s="227"/>
      <c r="N853" s="228"/>
      <c r="O853" s="228"/>
      <c r="P853" s="228"/>
      <c r="Q853" s="228"/>
      <c r="R853" s="228"/>
      <c r="S853" s="228"/>
      <c r="T853" s="229"/>
      <c r="AT853" s="230" t="s">
        <v>159</v>
      </c>
      <c r="AU853" s="230" t="s">
        <v>82</v>
      </c>
      <c r="AV853" s="15" t="s">
        <v>155</v>
      </c>
      <c r="AW853" s="15" t="s">
        <v>34</v>
      </c>
      <c r="AX853" s="15" t="s">
        <v>80</v>
      </c>
      <c r="AY853" s="230" t="s">
        <v>148</v>
      </c>
    </row>
    <row r="854" spans="1:65" s="2" customFormat="1" ht="24.2" customHeight="1">
      <c r="A854" s="36"/>
      <c r="B854" s="37"/>
      <c r="C854" s="180" t="s">
        <v>1154</v>
      </c>
      <c r="D854" s="180" t="s">
        <v>150</v>
      </c>
      <c r="E854" s="181" t="s">
        <v>1155</v>
      </c>
      <c r="F854" s="182" t="s">
        <v>1156</v>
      </c>
      <c r="G854" s="183" t="s">
        <v>153</v>
      </c>
      <c r="H854" s="184">
        <v>32.003999999999998</v>
      </c>
      <c r="I854" s="185"/>
      <c r="J854" s="186">
        <f>ROUND(I854*H854,2)</f>
        <v>0</v>
      </c>
      <c r="K854" s="182" t="s">
        <v>154</v>
      </c>
      <c r="L854" s="41"/>
      <c r="M854" s="187" t="s">
        <v>19</v>
      </c>
      <c r="N854" s="188" t="s">
        <v>44</v>
      </c>
      <c r="O854" s="66"/>
      <c r="P854" s="189">
        <f>O854*H854</f>
        <v>0</v>
      </c>
      <c r="Q854" s="189">
        <v>0</v>
      </c>
      <c r="R854" s="189">
        <f>Q854*H854</f>
        <v>0</v>
      </c>
      <c r="S854" s="189">
        <v>0</v>
      </c>
      <c r="T854" s="190">
        <f>S854*H854</f>
        <v>0</v>
      </c>
      <c r="U854" s="36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  <c r="AR854" s="191" t="s">
        <v>256</v>
      </c>
      <c r="AT854" s="191" t="s">
        <v>150</v>
      </c>
      <c r="AU854" s="191" t="s">
        <v>82</v>
      </c>
      <c r="AY854" s="19" t="s">
        <v>148</v>
      </c>
      <c r="BE854" s="192">
        <f>IF(N854="základní",J854,0)</f>
        <v>0</v>
      </c>
      <c r="BF854" s="192">
        <f>IF(N854="snížená",J854,0)</f>
        <v>0</v>
      </c>
      <c r="BG854" s="192">
        <f>IF(N854="zákl. přenesená",J854,0)</f>
        <v>0</v>
      </c>
      <c r="BH854" s="192">
        <f>IF(N854="sníž. přenesená",J854,0)</f>
        <v>0</v>
      </c>
      <c r="BI854" s="192">
        <f>IF(N854="nulová",J854,0)</f>
        <v>0</v>
      </c>
      <c r="BJ854" s="19" t="s">
        <v>80</v>
      </c>
      <c r="BK854" s="192">
        <f>ROUND(I854*H854,2)</f>
        <v>0</v>
      </c>
      <c r="BL854" s="19" t="s">
        <v>256</v>
      </c>
      <c r="BM854" s="191" t="s">
        <v>1157</v>
      </c>
    </row>
    <row r="855" spans="1:65" s="2" customFormat="1" ht="11.25">
      <c r="A855" s="36"/>
      <c r="B855" s="37"/>
      <c r="C855" s="38"/>
      <c r="D855" s="193" t="s">
        <v>157</v>
      </c>
      <c r="E855" s="38"/>
      <c r="F855" s="194" t="s">
        <v>1158</v>
      </c>
      <c r="G855" s="38"/>
      <c r="H855" s="38"/>
      <c r="I855" s="195"/>
      <c r="J855" s="38"/>
      <c r="K855" s="38"/>
      <c r="L855" s="41"/>
      <c r="M855" s="196"/>
      <c r="N855" s="197"/>
      <c r="O855" s="66"/>
      <c r="P855" s="66"/>
      <c r="Q855" s="66"/>
      <c r="R855" s="66"/>
      <c r="S855" s="66"/>
      <c r="T855" s="67"/>
      <c r="U855" s="36"/>
      <c r="V855" s="36"/>
      <c r="W855" s="36"/>
      <c r="X855" s="36"/>
      <c r="Y855" s="36"/>
      <c r="Z855" s="36"/>
      <c r="AA855" s="36"/>
      <c r="AB855" s="36"/>
      <c r="AC855" s="36"/>
      <c r="AD855" s="36"/>
      <c r="AE855" s="36"/>
      <c r="AT855" s="19" t="s">
        <v>157</v>
      </c>
      <c r="AU855" s="19" t="s">
        <v>82</v>
      </c>
    </row>
    <row r="856" spans="1:65" s="2" customFormat="1" ht="19.5">
      <c r="A856" s="36"/>
      <c r="B856" s="37"/>
      <c r="C856" s="38"/>
      <c r="D856" s="200" t="s">
        <v>289</v>
      </c>
      <c r="E856" s="38"/>
      <c r="F856" s="241" t="s">
        <v>1159</v>
      </c>
      <c r="G856" s="38"/>
      <c r="H856" s="38"/>
      <c r="I856" s="195"/>
      <c r="J856" s="38"/>
      <c r="K856" s="38"/>
      <c r="L856" s="41"/>
      <c r="M856" s="196"/>
      <c r="N856" s="197"/>
      <c r="O856" s="66"/>
      <c r="P856" s="66"/>
      <c r="Q856" s="66"/>
      <c r="R856" s="66"/>
      <c r="S856" s="66"/>
      <c r="T856" s="67"/>
      <c r="U856" s="36"/>
      <c r="V856" s="36"/>
      <c r="W856" s="36"/>
      <c r="X856" s="36"/>
      <c r="Y856" s="36"/>
      <c r="Z856" s="36"/>
      <c r="AA856" s="36"/>
      <c r="AB856" s="36"/>
      <c r="AC856" s="36"/>
      <c r="AD856" s="36"/>
      <c r="AE856" s="36"/>
      <c r="AT856" s="19" t="s">
        <v>289</v>
      </c>
      <c r="AU856" s="19" t="s">
        <v>82</v>
      </c>
    </row>
    <row r="857" spans="1:65" s="13" customFormat="1" ht="11.25">
      <c r="B857" s="198"/>
      <c r="C857" s="199"/>
      <c r="D857" s="200" t="s">
        <v>159</v>
      </c>
      <c r="E857" s="201" t="s">
        <v>19</v>
      </c>
      <c r="F857" s="202" t="s">
        <v>1160</v>
      </c>
      <c r="G857" s="199"/>
      <c r="H857" s="201" t="s">
        <v>19</v>
      </c>
      <c r="I857" s="203"/>
      <c r="J857" s="199"/>
      <c r="K857" s="199"/>
      <c r="L857" s="204"/>
      <c r="M857" s="205"/>
      <c r="N857" s="206"/>
      <c r="O857" s="206"/>
      <c r="P857" s="206"/>
      <c r="Q857" s="206"/>
      <c r="R857" s="206"/>
      <c r="S857" s="206"/>
      <c r="T857" s="207"/>
      <c r="AT857" s="208" t="s">
        <v>159</v>
      </c>
      <c r="AU857" s="208" t="s">
        <v>82</v>
      </c>
      <c r="AV857" s="13" t="s">
        <v>80</v>
      </c>
      <c r="AW857" s="13" t="s">
        <v>34</v>
      </c>
      <c r="AX857" s="13" t="s">
        <v>73</v>
      </c>
      <c r="AY857" s="208" t="s">
        <v>148</v>
      </c>
    </row>
    <row r="858" spans="1:65" s="14" customFormat="1" ht="11.25">
      <c r="B858" s="209"/>
      <c r="C858" s="210"/>
      <c r="D858" s="200" t="s">
        <v>159</v>
      </c>
      <c r="E858" s="211" t="s">
        <v>19</v>
      </c>
      <c r="F858" s="212" t="s">
        <v>1161</v>
      </c>
      <c r="G858" s="210"/>
      <c r="H858" s="213">
        <v>3.2</v>
      </c>
      <c r="I858" s="214"/>
      <c r="J858" s="210"/>
      <c r="K858" s="210"/>
      <c r="L858" s="215"/>
      <c r="M858" s="216"/>
      <c r="N858" s="217"/>
      <c r="O858" s="217"/>
      <c r="P858" s="217"/>
      <c r="Q858" s="217"/>
      <c r="R858" s="217"/>
      <c r="S858" s="217"/>
      <c r="T858" s="218"/>
      <c r="AT858" s="219" t="s">
        <v>159</v>
      </c>
      <c r="AU858" s="219" t="s">
        <v>82</v>
      </c>
      <c r="AV858" s="14" t="s">
        <v>82</v>
      </c>
      <c r="AW858" s="14" t="s">
        <v>34</v>
      </c>
      <c r="AX858" s="14" t="s">
        <v>73</v>
      </c>
      <c r="AY858" s="219" t="s">
        <v>148</v>
      </c>
    </row>
    <row r="859" spans="1:65" s="14" customFormat="1" ht="11.25">
      <c r="B859" s="209"/>
      <c r="C859" s="210"/>
      <c r="D859" s="200" t="s">
        <v>159</v>
      </c>
      <c r="E859" s="211" t="s">
        <v>19</v>
      </c>
      <c r="F859" s="212" t="s">
        <v>1162</v>
      </c>
      <c r="G859" s="210"/>
      <c r="H859" s="213">
        <v>28.803999999999998</v>
      </c>
      <c r="I859" s="214"/>
      <c r="J859" s="210"/>
      <c r="K859" s="210"/>
      <c r="L859" s="215"/>
      <c r="M859" s="216"/>
      <c r="N859" s="217"/>
      <c r="O859" s="217"/>
      <c r="P859" s="217"/>
      <c r="Q859" s="217"/>
      <c r="R859" s="217"/>
      <c r="S859" s="217"/>
      <c r="T859" s="218"/>
      <c r="AT859" s="219" t="s">
        <v>159</v>
      </c>
      <c r="AU859" s="219" t="s">
        <v>82</v>
      </c>
      <c r="AV859" s="14" t="s">
        <v>82</v>
      </c>
      <c r="AW859" s="14" t="s">
        <v>34</v>
      </c>
      <c r="AX859" s="14" t="s">
        <v>73</v>
      </c>
      <c r="AY859" s="219" t="s">
        <v>148</v>
      </c>
    </row>
    <row r="860" spans="1:65" s="15" customFormat="1" ht="11.25">
      <c r="B860" s="220"/>
      <c r="C860" s="221"/>
      <c r="D860" s="200" t="s">
        <v>159</v>
      </c>
      <c r="E860" s="222" t="s">
        <v>19</v>
      </c>
      <c r="F860" s="223" t="s">
        <v>162</v>
      </c>
      <c r="G860" s="221"/>
      <c r="H860" s="224">
        <v>32.003999999999998</v>
      </c>
      <c r="I860" s="225"/>
      <c r="J860" s="221"/>
      <c r="K860" s="221"/>
      <c r="L860" s="226"/>
      <c r="M860" s="227"/>
      <c r="N860" s="228"/>
      <c r="O860" s="228"/>
      <c r="P860" s="228"/>
      <c r="Q860" s="228"/>
      <c r="R860" s="228"/>
      <c r="S860" s="228"/>
      <c r="T860" s="229"/>
      <c r="AT860" s="230" t="s">
        <v>159</v>
      </c>
      <c r="AU860" s="230" t="s">
        <v>82</v>
      </c>
      <c r="AV860" s="15" t="s">
        <v>155</v>
      </c>
      <c r="AW860" s="15" t="s">
        <v>34</v>
      </c>
      <c r="AX860" s="15" t="s">
        <v>80</v>
      </c>
      <c r="AY860" s="230" t="s">
        <v>148</v>
      </c>
    </row>
    <row r="861" spans="1:65" s="2" customFormat="1" ht="24.2" customHeight="1">
      <c r="A861" s="36"/>
      <c r="B861" s="37"/>
      <c r="C861" s="180" t="s">
        <v>1163</v>
      </c>
      <c r="D861" s="180" t="s">
        <v>150</v>
      </c>
      <c r="E861" s="181" t="s">
        <v>1164</v>
      </c>
      <c r="F861" s="182" t="s">
        <v>1165</v>
      </c>
      <c r="G861" s="183" t="s">
        <v>222</v>
      </c>
      <c r="H861" s="184">
        <v>1.7569999999999999</v>
      </c>
      <c r="I861" s="185"/>
      <c r="J861" s="186">
        <f>ROUND(I861*H861,2)</f>
        <v>0</v>
      </c>
      <c r="K861" s="182" t="s">
        <v>154</v>
      </c>
      <c r="L861" s="41"/>
      <c r="M861" s="187" t="s">
        <v>19</v>
      </c>
      <c r="N861" s="188" t="s">
        <v>44</v>
      </c>
      <c r="O861" s="66"/>
      <c r="P861" s="189">
        <f>O861*H861</f>
        <v>0</v>
      </c>
      <c r="Q861" s="189">
        <v>0</v>
      </c>
      <c r="R861" s="189">
        <f>Q861*H861</f>
        <v>0</v>
      </c>
      <c r="S861" s="189">
        <v>0</v>
      </c>
      <c r="T861" s="190">
        <f>S861*H861</f>
        <v>0</v>
      </c>
      <c r="U861" s="36"/>
      <c r="V861" s="36"/>
      <c r="W861" s="36"/>
      <c r="X861" s="36"/>
      <c r="Y861" s="36"/>
      <c r="Z861" s="36"/>
      <c r="AA861" s="36"/>
      <c r="AB861" s="36"/>
      <c r="AC861" s="36"/>
      <c r="AD861" s="36"/>
      <c r="AE861" s="36"/>
      <c r="AR861" s="191" t="s">
        <v>256</v>
      </c>
      <c r="AT861" s="191" t="s">
        <v>150</v>
      </c>
      <c r="AU861" s="191" t="s">
        <v>82</v>
      </c>
      <c r="AY861" s="19" t="s">
        <v>148</v>
      </c>
      <c r="BE861" s="192">
        <f>IF(N861="základní",J861,0)</f>
        <v>0</v>
      </c>
      <c r="BF861" s="192">
        <f>IF(N861="snížená",J861,0)</f>
        <v>0</v>
      </c>
      <c r="BG861" s="192">
        <f>IF(N861="zákl. přenesená",J861,0)</f>
        <v>0</v>
      </c>
      <c r="BH861" s="192">
        <f>IF(N861="sníž. přenesená",J861,0)</f>
        <v>0</v>
      </c>
      <c r="BI861" s="192">
        <f>IF(N861="nulová",J861,0)</f>
        <v>0</v>
      </c>
      <c r="BJ861" s="19" t="s">
        <v>80</v>
      </c>
      <c r="BK861" s="192">
        <f>ROUND(I861*H861,2)</f>
        <v>0</v>
      </c>
      <c r="BL861" s="19" t="s">
        <v>256</v>
      </c>
      <c r="BM861" s="191" t="s">
        <v>1166</v>
      </c>
    </row>
    <row r="862" spans="1:65" s="2" customFormat="1" ht="11.25">
      <c r="A862" s="36"/>
      <c r="B862" s="37"/>
      <c r="C862" s="38"/>
      <c r="D862" s="193" t="s">
        <v>157</v>
      </c>
      <c r="E862" s="38"/>
      <c r="F862" s="194" t="s">
        <v>1167</v>
      </c>
      <c r="G862" s="38"/>
      <c r="H862" s="38"/>
      <c r="I862" s="195"/>
      <c r="J862" s="38"/>
      <c r="K862" s="38"/>
      <c r="L862" s="41"/>
      <c r="M862" s="196"/>
      <c r="N862" s="197"/>
      <c r="O862" s="66"/>
      <c r="P862" s="66"/>
      <c r="Q862" s="66"/>
      <c r="R862" s="66"/>
      <c r="S862" s="66"/>
      <c r="T862" s="67"/>
      <c r="U862" s="36"/>
      <c r="V862" s="36"/>
      <c r="W862" s="36"/>
      <c r="X862" s="36"/>
      <c r="Y862" s="36"/>
      <c r="Z862" s="36"/>
      <c r="AA862" s="36"/>
      <c r="AB862" s="36"/>
      <c r="AC862" s="36"/>
      <c r="AD862" s="36"/>
      <c r="AE862" s="36"/>
      <c r="AT862" s="19" t="s">
        <v>157</v>
      </c>
      <c r="AU862" s="19" t="s">
        <v>82</v>
      </c>
    </row>
    <row r="863" spans="1:65" s="12" customFormat="1" ht="25.9" customHeight="1">
      <c r="B863" s="164"/>
      <c r="C863" s="165"/>
      <c r="D863" s="166" t="s">
        <v>72</v>
      </c>
      <c r="E863" s="167" t="s">
        <v>1168</v>
      </c>
      <c r="F863" s="167" t="s">
        <v>1169</v>
      </c>
      <c r="G863" s="165"/>
      <c r="H863" s="165"/>
      <c r="I863" s="168"/>
      <c r="J863" s="169">
        <f>BK863</f>
        <v>0</v>
      </c>
      <c r="K863" s="165"/>
      <c r="L863" s="170"/>
      <c r="M863" s="171"/>
      <c r="N863" s="172"/>
      <c r="O863" s="172"/>
      <c r="P863" s="173">
        <f>SUM(P864:P868)</f>
        <v>0</v>
      </c>
      <c r="Q863" s="172"/>
      <c r="R863" s="173">
        <f>SUM(R864:R868)</f>
        <v>0</v>
      </c>
      <c r="S863" s="172"/>
      <c r="T863" s="174">
        <f>SUM(T864:T868)</f>
        <v>0</v>
      </c>
      <c r="AR863" s="175" t="s">
        <v>155</v>
      </c>
      <c r="AT863" s="176" t="s">
        <v>72</v>
      </c>
      <c r="AU863" s="176" t="s">
        <v>73</v>
      </c>
      <c r="AY863" s="175" t="s">
        <v>148</v>
      </c>
      <c r="BK863" s="177">
        <f>SUM(BK864:BK868)</f>
        <v>0</v>
      </c>
    </row>
    <row r="864" spans="1:65" s="2" customFormat="1" ht="16.5" customHeight="1">
      <c r="A864" s="36"/>
      <c r="B864" s="37"/>
      <c r="C864" s="180" t="s">
        <v>1170</v>
      </c>
      <c r="D864" s="180" t="s">
        <v>150</v>
      </c>
      <c r="E864" s="181" t="s">
        <v>1171</v>
      </c>
      <c r="F864" s="182" t="s">
        <v>1172</v>
      </c>
      <c r="G864" s="183" t="s">
        <v>165</v>
      </c>
      <c r="H864" s="184">
        <v>40</v>
      </c>
      <c r="I864" s="185"/>
      <c r="J864" s="186">
        <f>ROUND(I864*H864,2)</f>
        <v>0</v>
      </c>
      <c r="K864" s="182" t="s">
        <v>19</v>
      </c>
      <c r="L864" s="41"/>
      <c r="M864" s="187" t="s">
        <v>19</v>
      </c>
      <c r="N864" s="188" t="s">
        <v>44</v>
      </c>
      <c r="O864" s="66"/>
      <c r="P864" s="189">
        <f>O864*H864</f>
        <v>0</v>
      </c>
      <c r="Q864" s="189">
        <v>0</v>
      </c>
      <c r="R864" s="189">
        <f>Q864*H864</f>
        <v>0</v>
      </c>
      <c r="S864" s="189">
        <v>0</v>
      </c>
      <c r="T864" s="190">
        <f>S864*H864</f>
        <v>0</v>
      </c>
      <c r="U864" s="36"/>
      <c r="V864" s="36"/>
      <c r="W864" s="36"/>
      <c r="X864" s="36"/>
      <c r="Y864" s="36"/>
      <c r="Z864" s="36"/>
      <c r="AA864" s="36"/>
      <c r="AB864" s="36"/>
      <c r="AC864" s="36"/>
      <c r="AD864" s="36"/>
      <c r="AE864" s="36"/>
      <c r="AR864" s="191" t="s">
        <v>1173</v>
      </c>
      <c r="AT864" s="191" t="s">
        <v>150</v>
      </c>
      <c r="AU864" s="191" t="s">
        <v>80</v>
      </c>
      <c r="AY864" s="19" t="s">
        <v>148</v>
      </c>
      <c r="BE864" s="192">
        <f>IF(N864="základní",J864,0)</f>
        <v>0</v>
      </c>
      <c r="BF864" s="192">
        <f>IF(N864="snížená",J864,0)</f>
        <v>0</v>
      </c>
      <c r="BG864" s="192">
        <f>IF(N864="zákl. přenesená",J864,0)</f>
        <v>0</v>
      </c>
      <c r="BH864" s="192">
        <f>IF(N864="sníž. přenesená",J864,0)</f>
        <v>0</v>
      </c>
      <c r="BI864" s="192">
        <f>IF(N864="nulová",J864,0)</f>
        <v>0</v>
      </c>
      <c r="BJ864" s="19" t="s">
        <v>80</v>
      </c>
      <c r="BK864" s="192">
        <f>ROUND(I864*H864,2)</f>
        <v>0</v>
      </c>
      <c r="BL864" s="19" t="s">
        <v>1173</v>
      </c>
      <c r="BM864" s="191" t="s">
        <v>1174</v>
      </c>
    </row>
    <row r="865" spans="1:65" s="14" customFormat="1" ht="11.25">
      <c r="B865" s="209"/>
      <c r="C865" s="210"/>
      <c r="D865" s="200" t="s">
        <v>159</v>
      </c>
      <c r="E865" s="211" t="s">
        <v>19</v>
      </c>
      <c r="F865" s="212" t="s">
        <v>1175</v>
      </c>
      <c r="G865" s="210"/>
      <c r="H865" s="213">
        <v>40</v>
      </c>
      <c r="I865" s="214"/>
      <c r="J865" s="210"/>
      <c r="K865" s="210"/>
      <c r="L865" s="215"/>
      <c r="M865" s="216"/>
      <c r="N865" s="217"/>
      <c r="O865" s="217"/>
      <c r="P865" s="217"/>
      <c r="Q865" s="217"/>
      <c r="R865" s="217"/>
      <c r="S865" s="217"/>
      <c r="T865" s="218"/>
      <c r="AT865" s="219" t="s">
        <v>159</v>
      </c>
      <c r="AU865" s="219" t="s">
        <v>80</v>
      </c>
      <c r="AV865" s="14" t="s">
        <v>82</v>
      </c>
      <c r="AW865" s="14" t="s">
        <v>34</v>
      </c>
      <c r="AX865" s="14" t="s">
        <v>73</v>
      </c>
      <c r="AY865" s="219" t="s">
        <v>148</v>
      </c>
    </row>
    <row r="866" spans="1:65" s="15" customFormat="1" ht="11.25">
      <c r="B866" s="220"/>
      <c r="C866" s="221"/>
      <c r="D866" s="200" t="s">
        <v>159</v>
      </c>
      <c r="E866" s="222" t="s">
        <v>19</v>
      </c>
      <c r="F866" s="223" t="s">
        <v>162</v>
      </c>
      <c r="G866" s="221"/>
      <c r="H866" s="224">
        <v>40</v>
      </c>
      <c r="I866" s="225"/>
      <c r="J866" s="221"/>
      <c r="K866" s="221"/>
      <c r="L866" s="226"/>
      <c r="M866" s="227"/>
      <c r="N866" s="228"/>
      <c r="O866" s="228"/>
      <c r="P866" s="228"/>
      <c r="Q866" s="228"/>
      <c r="R866" s="228"/>
      <c r="S866" s="228"/>
      <c r="T866" s="229"/>
      <c r="AT866" s="230" t="s">
        <v>159</v>
      </c>
      <c r="AU866" s="230" t="s">
        <v>80</v>
      </c>
      <c r="AV866" s="15" t="s">
        <v>155</v>
      </c>
      <c r="AW866" s="15" t="s">
        <v>34</v>
      </c>
      <c r="AX866" s="15" t="s">
        <v>80</v>
      </c>
      <c r="AY866" s="230" t="s">
        <v>148</v>
      </c>
    </row>
    <row r="867" spans="1:65" s="2" customFormat="1" ht="16.5" customHeight="1">
      <c r="A867" s="36"/>
      <c r="B867" s="37"/>
      <c r="C867" s="231" t="s">
        <v>1176</v>
      </c>
      <c r="D867" s="231" t="s">
        <v>234</v>
      </c>
      <c r="E867" s="232" t="s">
        <v>1177</v>
      </c>
      <c r="F867" s="233" t="s">
        <v>1178</v>
      </c>
      <c r="G867" s="234" t="s">
        <v>283</v>
      </c>
      <c r="H867" s="235">
        <v>40</v>
      </c>
      <c r="I867" s="236"/>
      <c r="J867" s="237">
        <f>ROUND(I867*H867,2)</f>
        <v>0</v>
      </c>
      <c r="K867" s="233" t="s">
        <v>19</v>
      </c>
      <c r="L867" s="238"/>
      <c r="M867" s="239" t="s">
        <v>19</v>
      </c>
      <c r="N867" s="240" t="s">
        <v>44</v>
      </c>
      <c r="O867" s="66"/>
      <c r="P867" s="189">
        <f>O867*H867</f>
        <v>0</v>
      </c>
      <c r="Q867" s="189">
        <v>0</v>
      </c>
      <c r="R867" s="189">
        <f>Q867*H867</f>
        <v>0</v>
      </c>
      <c r="S867" s="189">
        <v>0</v>
      </c>
      <c r="T867" s="190">
        <f>S867*H867</f>
        <v>0</v>
      </c>
      <c r="U867" s="36"/>
      <c r="V867" s="36"/>
      <c r="W867" s="36"/>
      <c r="X867" s="36"/>
      <c r="Y867" s="36"/>
      <c r="Z867" s="36"/>
      <c r="AA867" s="36"/>
      <c r="AB867" s="36"/>
      <c r="AC867" s="36"/>
      <c r="AD867" s="36"/>
      <c r="AE867" s="36"/>
      <c r="AR867" s="191" t="s">
        <v>1173</v>
      </c>
      <c r="AT867" s="191" t="s">
        <v>234</v>
      </c>
      <c r="AU867" s="191" t="s">
        <v>80</v>
      </c>
      <c r="AY867" s="19" t="s">
        <v>148</v>
      </c>
      <c r="BE867" s="192">
        <f>IF(N867="základní",J867,0)</f>
        <v>0</v>
      </c>
      <c r="BF867" s="192">
        <f>IF(N867="snížená",J867,0)</f>
        <v>0</v>
      </c>
      <c r="BG867" s="192">
        <f>IF(N867="zákl. přenesená",J867,0)</f>
        <v>0</v>
      </c>
      <c r="BH867" s="192">
        <f>IF(N867="sníž. přenesená",J867,0)</f>
        <v>0</v>
      </c>
      <c r="BI867" s="192">
        <f>IF(N867="nulová",J867,0)</f>
        <v>0</v>
      </c>
      <c r="BJ867" s="19" t="s">
        <v>80</v>
      </c>
      <c r="BK867" s="192">
        <f>ROUND(I867*H867,2)</f>
        <v>0</v>
      </c>
      <c r="BL867" s="19" t="s">
        <v>1173</v>
      </c>
      <c r="BM867" s="191" t="s">
        <v>1179</v>
      </c>
    </row>
    <row r="868" spans="1:65" s="2" customFormat="1" ht="16.5" customHeight="1">
      <c r="A868" s="36"/>
      <c r="B868" s="37"/>
      <c r="C868" s="231" t="s">
        <v>1180</v>
      </c>
      <c r="D868" s="231" t="s">
        <v>234</v>
      </c>
      <c r="E868" s="232" t="s">
        <v>1181</v>
      </c>
      <c r="F868" s="233" t="s">
        <v>1182</v>
      </c>
      <c r="G868" s="234" t="s">
        <v>283</v>
      </c>
      <c r="H868" s="235">
        <v>80</v>
      </c>
      <c r="I868" s="236"/>
      <c r="J868" s="237">
        <f>ROUND(I868*H868,2)</f>
        <v>0</v>
      </c>
      <c r="K868" s="233" t="s">
        <v>19</v>
      </c>
      <c r="L868" s="238"/>
      <c r="M868" s="253" t="s">
        <v>19</v>
      </c>
      <c r="N868" s="254" t="s">
        <v>44</v>
      </c>
      <c r="O868" s="255"/>
      <c r="P868" s="256">
        <f>O868*H868</f>
        <v>0</v>
      </c>
      <c r="Q868" s="256">
        <v>0</v>
      </c>
      <c r="R868" s="256">
        <f>Q868*H868</f>
        <v>0</v>
      </c>
      <c r="S868" s="256">
        <v>0</v>
      </c>
      <c r="T868" s="257">
        <f>S868*H868</f>
        <v>0</v>
      </c>
      <c r="U868" s="36"/>
      <c r="V868" s="36"/>
      <c r="W868" s="36"/>
      <c r="X868" s="36"/>
      <c r="Y868" s="36"/>
      <c r="Z868" s="36"/>
      <c r="AA868" s="36"/>
      <c r="AB868" s="36"/>
      <c r="AC868" s="36"/>
      <c r="AD868" s="36"/>
      <c r="AE868" s="36"/>
      <c r="AR868" s="191" t="s">
        <v>1173</v>
      </c>
      <c r="AT868" s="191" t="s">
        <v>234</v>
      </c>
      <c r="AU868" s="191" t="s">
        <v>80</v>
      </c>
      <c r="AY868" s="19" t="s">
        <v>148</v>
      </c>
      <c r="BE868" s="192">
        <f>IF(N868="základní",J868,0)</f>
        <v>0</v>
      </c>
      <c r="BF868" s="192">
        <f>IF(N868="snížená",J868,0)</f>
        <v>0</v>
      </c>
      <c r="BG868" s="192">
        <f>IF(N868="zákl. přenesená",J868,0)</f>
        <v>0</v>
      </c>
      <c r="BH868" s="192">
        <f>IF(N868="sníž. přenesená",J868,0)</f>
        <v>0</v>
      </c>
      <c r="BI868" s="192">
        <f>IF(N868="nulová",J868,0)</f>
        <v>0</v>
      </c>
      <c r="BJ868" s="19" t="s">
        <v>80</v>
      </c>
      <c r="BK868" s="192">
        <f>ROUND(I868*H868,2)</f>
        <v>0</v>
      </c>
      <c r="BL868" s="19" t="s">
        <v>1173</v>
      </c>
      <c r="BM868" s="191" t="s">
        <v>1183</v>
      </c>
    </row>
    <row r="869" spans="1:65" s="2" customFormat="1" ht="6.95" customHeight="1">
      <c r="A869" s="36"/>
      <c r="B869" s="49"/>
      <c r="C869" s="50"/>
      <c r="D869" s="50"/>
      <c r="E869" s="50"/>
      <c r="F869" s="50"/>
      <c r="G869" s="50"/>
      <c r="H869" s="50"/>
      <c r="I869" s="50"/>
      <c r="J869" s="50"/>
      <c r="K869" s="50"/>
      <c r="L869" s="41"/>
      <c r="M869" s="36"/>
      <c r="O869" s="36"/>
      <c r="P869" s="36"/>
      <c r="Q869" s="36"/>
      <c r="R869" s="36"/>
      <c r="S869" s="36"/>
      <c r="T869" s="36"/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</row>
  </sheetData>
  <sheetProtection algorithmName="SHA-512" hashValue="vu1ZtWnv0QhII2ge46vV4sD2qkeQ9FUy39Nky4qYzGYf1M+6C3XP3mHvx9fdXWdVKXbrFR/tvbD2JkUG34iQ+g==" saltValue="phE64cuLJ1niwLEhOobpe5WfFsR+aMCqk9mz256Xee1Rrn09yRNXeJBf+SvuuI/EXIDt7PciiyRSmIoogG/XJg==" spinCount="100000" sheet="1" objects="1" scenarios="1" formatColumns="0" formatRows="0" autoFilter="0"/>
  <autoFilter ref="C99:K868" xr:uid="{00000000-0009-0000-0000-000001000000}"/>
  <mergeCells count="12">
    <mergeCell ref="E92:H92"/>
    <mergeCell ref="L2:V2"/>
    <mergeCell ref="E50:H50"/>
    <mergeCell ref="E52:H52"/>
    <mergeCell ref="E54:H54"/>
    <mergeCell ref="E88:H88"/>
    <mergeCell ref="E90:H90"/>
    <mergeCell ref="E7:H7"/>
    <mergeCell ref="E9:H9"/>
    <mergeCell ref="E11:H11"/>
    <mergeCell ref="E20:H20"/>
    <mergeCell ref="E29:H29"/>
  </mergeCells>
  <hyperlinks>
    <hyperlink ref="F104" r:id="rId1" xr:uid="{00000000-0004-0000-0100-000000000000}"/>
    <hyperlink ref="F109" r:id="rId2" xr:uid="{00000000-0004-0000-0100-000001000000}"/>
    <hyperlink ref="F113" r:id="rId3" xr:uid="{00000000-0004-0000-0100-000002000000}"/>
    <hyperlink ref="F117" r:id="rId4" xr:uid="{00000000-0004-0000-0100-000003000000}"/>
    <hyperlink ref="F122" r:id="rId5" xr:uid="{00000000-0004-0000-0100-000004000000}"/>
    <hyperlink ref="F129" r:id="rId6" xr:uid="{00000000-0004-0000-0100-000005000000}"/>
    <hyperlink ref="F134" r:id="rId7" xr:uid="{00000000-0004-0000-0100-000006000000}"/>
    <hyperlink ref="F140" r:id="rId8" xr:uid="{00000000-0004-0000-0100-000007000000}"/>
    <hyperlink ref="F144" r:id="rId9" xr:uid="{00000000-0004-0000-0100-000008000000}"/>
    <hyperlink ref="F147" r:id="rId10" xr:uid="{00000000-0004-0000-0100-000009000000}"/>
    <hyperlink ref="F150" r:id="rId11" xr:uid="{00000000-0004-0000-0100-00000A000000}"/>
    <hyperlink ref="F158" r:id="rId12" xr:uid="{00000000-0004-0000-0100-00000B000000}"/>
    <hyperlink ref="F160" r:id="rId13" xr:uid="{00000000-0004-0000-0100-00000C000000}"/>
    <hyperlink ref="F164" r:id="rId14" xr:uid="{00000000-0004-0000-0100-00000D000000}"/>
    <hyperlink ref="F169" r:id="rId15" xr:uid="{00000000-0004-0000-0100-00000E000000}"/>
    <hyperlink ref="F171" r:id="rId16" xr:uid="{00000000-0004-0000-0100-00000F000000}"/>
    <hyperlink ref="F176" r:id="rId17" xr:uid="{00000000-0004-0000-0100-000010000000}"/>
    <hyperlink ref="F178" r:id="rId18" xr:uid="{00000000-0004-0000-0100-000011000000}"/>
    <hyperlink ref="F260" r:id="rId19" xr:uid="{00000000-0004-0000-0100-000012000000}"/>
    <hyperlink ref="F267" r:id="rId20" xr:uid="{00000000-0004-0000-0100-000013000000}"/>
    <hyperlink ref="F272" r:id="rId21" xr:uid="{00000000-0004-0000-0100-000014000000}"/>
    <hyperlink ref="F274" r:id="rId22" xr:uid="{00000000-0004-0000-0100-000015000000}"/>
    <hyperlink ref="F281" r:id="rId23" xr:uid="{00000000-0004-0000-0100-000016000000}"/>
    <hyperlink ref="F286" r:id="rId24" xr:uid="{00000000-0004-0000-0100-000017000000}"/>
    <hyperlink ref="F290" r:id="rId25" xr:uid="{00000000-0004-0000-0100-000018000000}"/>
    <hyperlink ref="F294" r:id="rId26" xr:uid="{00000000-0004-0000-0100-000019000000}"/>
    <hyperlink ref="F298" r:id="rId27" xr:uid="{00000000-0004-0000-0100-00001A000000}"/>
    <hyperlink ref="F300" r:id="rId28" xr:uid="{00000000-0004-0000-0100-00001B000000}"/>
    <hyperlink ref="F313" r:id="rId29" xr:uid="{00000000-0004-0000-0100-00001C000000}"/>
    <hyperlink ref="F318" r:id="rId30" xr:uid="{00000000-0004-0000-0100-00001D000000}"/>
    <hyperlink ref="F323" r:id="rId31" xr:uid="{00000000-0004-0000-0100-00001E000000}"/>
    <hyperlink ref="F334" r:id="rId32" xr:uid="{00000000-0004-0000-0100-00001F000000}"/>
    <hyperlink ref="F348" r:id="rId33" xr:uid="{00000000-0004-0000-0100-000020000000}"/>
    <hyperlink ref="F353" r:id="rId34" xr:uid="{00000000-0004-0000-0100-000021000000}"/>
    <hyperlink ref="F360" r:id="rId35" xr:uid="{00000000-0004-0000-0100-000022000000}"/>
    <hyperlink ref="F368" r:id="rId36" xr:uid="{00000000-0004-0000-0100-000023000000}"/>
    <hyperlink ref="F376" r:id="rId37" xr:uid="{00000000-0004-0000-0100-000024000000}"/>
    <hyperlink ref="F381" r:id="rId38" xr:uid="{00000000-0004-0000-0100-000025000000}"/>
    <hyperlink ref="F386" r:id="rId39" xr:uid="{00000000-0004-0000-0100-000026000000}"/>
    <hyperlink ref="F393" r:id="rId40" xr:uid="{00000000-0004-0000-0100-000027000000}"/>
    <hyperlink ref="F403" r:id="rId41" xr:uid="{00000000-0004-0000-0100-000028000000}"/>
    <hyperlink ref="F409" r:id="rId42" xr:uid="{00000000-0004-0000-0100-000029000000}"/>
    <hyperlink ref="F416" r:id="rId43" xr:uid="{00000000-0004-0000-0100-00002A000000}"/>
    <hyperlink ref="F429" r:id="rId44" xr:uid="{00000000-0004-0000-0100-00002B000000}"/>
    <hyperlink ref="F454" r:id="rId45" xr:uid="{00000000-0004-0000-0100-00002C000000}"/>
    <hyperlink ref="F459" r:id="rId46" xr:uid="{00000000-0004-0000-0100-00002D000000}"/>
    <hyperlink ref="F463" r:id="rId47" xr:uid="{00000000-0004-0000-0100-00002E000000}"/>
    <hyperlink ref="F468" r:id="rId48" xr:uid="{00000000-0004-0000-0100-00002F000000}"/>
    <hyperlink ref="F472" r:id="rId49" xr:uid="{00000000-0004-0000-0100-000030000000}"/>
    <hyperlink ref="F477" r:id="rId50" xr:uid="{00000000-0004-0000-0100-000031000000}"/>
    <hyperlink ref="F482" r:id="rId51" xr:uid="{00000000-0004-0000-0100-000032000000}"/>
    <hyperlink ref="F486" r:id="rId52" xr:uid="{00000000-0004-0000-0100-000033000000}"/>
    <hyperlink ref="F488" r:id="rId53" xr:uid="{00000000-0004-0000-0100-000034000000}"/>
    <hyperlink ref="F495" r:id="rId54" xr:uid="{00000000-0004-0000-0100-000035000000}"/>
    <hyperlink ref="F498" r:id="rId55" xr:uid="{00000000-0004-0000-0100-000036000000}"/>
    <hyperlink ref="F500" r:id="rId56" xr:uid="{00000000-0004-0000-0100-000037000000}"/>
    <hyperlink ref="F505" r:id="rId57" xr:uid="{00000000-0004-0000-0100-000038000000}"/>
    <hyperlink ref="F509" r:id="rId58" xr:uid="{00000000-0004-0000-0100-000039000000}"/>
    <hyperlink ref="F514" r:id="rId59" xr:uid="{00000000-0004-0000-0100-00003A000000}"/>
    <hyperlink ref="F516" r:id="rId60" xr:uid="{00000000-0004-0000-0100-00003B000000}"/>
    <hyperlink ref="F518" r:id="rId61" xr:uid="{00000000-0004-0000-0100-00003C000000}"/>
    <hyperlink ref="F522" r:id="rId62" xr:uid="{00000000-0004-0000-0100-00003D000000}"/>
    <hyperlink ref="F526" r:id="rId63" xr:uid="{00000000-0004-0000-0100-00003E000000}"/>
    <hyperlink ref="F531" r:id="rId64" xr:uid="{00000000-0004-0000-0100-00003F000000}"/>
    <hyperlink ref="F536" r:id="rId65" xr:uid="{00000000-0004-0000-0100-000040000000}"/>
    <hyperlink ref="F541" r:id="rId66" xr:uid="{00000000-0004-0000-0100-000041000000}"/>
    <hyperlink ref="F545" r:id="rId67" xr:uid="{00000000-0004-0000-0100-000042000000}"/>
    <hyperlink ref="F549" r:id="rId68" xr:uid="{00000000-0004-0000-0100-000043000000}"/>
    <hyperlink ref="F557" r:id="rId69" xr:uid="{00000000-0004-0000-0100-000044000000}"/>
    <hyperlink ref="F567" r:id="rId70" xr:uid="{00000000-0004-0000-0100-000045000000}"/>
    <hyperlink ref="F578" r:id="rId71" xr:uid="{00000000-0004-0000-0100-000046000000}"/>
    <hyperlink ref="F588" r:id="rId72" xr:uid="{00000000-0004-0000-0100-000047000000}"/>
    <hyperlink ref="F598" r:id="rId73" xr:uid="{00000000-0004-0000-0100-000048000000}"/>
    <hyperlink ref="F608" r:id="rId74" xr:uid="{00000000-0004-0000-0100-000049000000}"/>
    <hyperlink ref="F618" r:id="rId75" xr:uid="{00000000-0004-0000-0100-00004A000000}"/>
    <hyperlink ref="F628" r:id="rId76" xr:uid="{00000000-0004-0000-0100-00004B000000}"/>
    <hyperlink ref="F630" r:id="rId77" xr:uid="{00000000-0004-0000-0100-00004C000000}"/>
    <hyperlink ref="F634" r:id="rId78" xr:uid="{00000000-0004-0000-0100-00004D000000}"/>
    <hyperlink ref="F640" r:id="rId79" xr:uid="{00000000-0004-0000-0100-00004E000000}"/>
    <hyperlink ref="F643" r:id="rId80" xr:uid="{00000000-0004-0000-0100-00004F000000}"/>
    <hyperlink ref="F648" r:id="rId81" xr:uid="{00000000-0004-0000-0100-000050000000}"/>
    <hyperlink ref="F651" r:id="rId82" xr:uid="{00000000-0004-0000-0100-000051000000}"/>
    <hyperlink ref="F655" r:id="rId83" xr:uid="{00000000-0004-0000-0100-000052000000}"/>
    <hyperlink ref="F659" r:id="rId84" xr:uid="{00000000-0004-0000-0100-000053000000}"/>
    <hyperlink ref="F670" r:id="rId85" xr:uid="{00000000-0004-0000-0100-000054000000}"/>
    <hyperlink ref="F676" r:id="rId86" xr:uid="{00000000-0004-0000-0100-000055000000}"/>
    <hyperlink ref="F685" r:id="rId87" xr:uid="{00000000-0004-0000-0100-000056000000}"/>
    <hyperlink ref="F694" r:id="rId88" xr:uid="{00000000-0004-0000-0100-000057000000}"/>
    <hyperlink ref="F699" r:id="rId89" xr:uid="{00000000-0004-0000-0100-000058000000}"/>
    <hyperlink ref="F702" r:id="rId90" xr:uid="{00000000-0004-0000-0100-000059000000}"/>
    <hyperlink ref="F712" r:id="rId91" xr:uid="{00000000-0004-0000-0100-00005A000000}"/>
    <hyperlink ref="F721" r:id="rId92" xr:uid="{00000000-0004-0000-0100-00005B000000}"/>
    <hyperlink ref="F753" r:id="rId93" xr:uid="{00000000-0004-0000-0100-00005C000000}"/>
    <hyperlink ref="F768" r:id="rId94" xr:uid="{00000000-0004-0000-0100-00005D000000}"/>
    <hyperlink ref="F789" r:id="rId95" xr:uid="{00000000-0004-0000-0100-00005E000000}"/>
    <hyperlink ref="F792" r:id="rId96" xr:uid="{00000000-0004-0000-0100-00005F000000}"/>
    <hyperlink ref="F798" r:id="rId97" xr:uid="{00000000-0004-0000-0100-000060000000}"/>
    <hyperlink ref="F803" r:id="rId98" xr:uid="{00000000-0004-0000-0100-000061000000}"/>
    <hyperlink ref="F807" r:id="rId99" xr:uid="{00000000-0004-0000-0100-000062000000}"/>
    <hyperlink ref="F811" r:id="rId100" xr:uid="{00000000-0004-0000-0100-000063000000}"/>
    <hyperlink ref="F815" r:id="rId101" xr:uid="{00000000-0004-0000-0100-000064000000}"/>
    <hyperlink ref="F832" r:id="rId102" xr:uid="{00000000-0004-0000-0100-000065000000}"/>
    <hyperlink ref="F837" r:id="rId103" xr:uid="{00000000-0004-0000-0100-000066000000}"/>
    <hyperlink ref="F843" r:id="rId104" xr:uid="{00000000-0004-0000-0100-000067000000}"/>
    <hyperlink ref="F849" r:id="rId105" xr:uid="{00000000-0004-0000-0100-000068000000}"/>
    <hyperlink ref="F855" r:id="rId106" xr:uid="{00000000-0004-0000-0100-000069000000}"/>
    <hyperlink ref="F862" r:id="rId107" xr:uid="{00000000-0004-0000-0100-00006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8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9" t="s">
        <v>90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108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0" t="str">
        <f>'Rekapitulace stavby'!K6</f>
        <v>Oprava mostů na trati Hrubá Voda – Domašov</v>
      </c>
      <c r="F7" s="391"/>
      <c r="G7" s="391"/>
      <c r="H7" s="391"/>
      <c r="L7" s="22"/>
    </row>
    <row r="8" spans="1:46" s="1" customFormat="1" ht="12" customHeight="1">
      <c r="B8" s="22"/>
      <c r="D8" s="114" t="s">
        <v>109</v>
      </c>
      <c r="L8" s="22"/>
    </row>
    <row r="9" spans="1:46" s="2" customFormat="1" ht="16.5" customHeight="1">
      <c r="A9" s="36"/>
      <c r="B9" s="41"/>
      <c r="C9" s="36"/>
      <c r="D9" s="36"/>
      <c r="E9" s="390" t="s">
        <v>110</v>
      </c>
      <c r="F9" s="392"/>
      <c r="G9" s="392"/>
      <c r="H9" s="392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111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3" t="s">
        <v>1184</v>
      </c>
      <c r="F11" s="392"/>
      <c r="G11" s="392"/>
      <c r="H11" s="392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stavby'!AN8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">
        <v>26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29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25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4" t="str">
        <f>'Rekapitulace stavby'!E14</f>
        <v>Vyplň údaj</v>
      </c>
      <c r="F20" s="395"/>
      <c r="G20" s="395"/>
      <c r="H20" s="395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25</v>
      </c>
      <c r="J22" s="105" t="s">
        <v>19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33</v>
      </c>
      <c r="F23" s="36"/>
      <c r="G23" s="36"/>
      <c r="H23" s="36"/>
      <c r="I23" s="114" t="s">
        <v>28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35</v>
      </c>
      <c r="E25" s="36"/>
      <c r="F25" s="36"/>
      <c r="G25" s="36"/>
      <c r="H25" s="36"/>
      <c r="I25" s="114" t="s">
        <v>25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36</v>
      </c>
      <c r="F26" s="36"/>
      <c r="G26" s="36"/>
      <c r="H26" s="36"/>
      <c r="I26" s="114" t="s">
        <v>28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47.25" customHeight="1">
      <c r="A29" s="117"/>
      <c r="B29" s="118"/>
      <c r="C29" s="117"/>
      <c r="D29" s="117"/>
      <c r="E29" s="396" t="s">
        <v>113</v>
      </c>
      <c r="F29" s="396"/>
      <c r="G29" s="396"/>
      <c r="H29" s="396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ROUND(J91,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ROUND((SUM(BE91:BE288)),  2)</f>
        <v>0</v>
      </c>
      <c r="G35" s="36"/>
      <c r="H35" s="36"/>
      <c r="I35" s="126">
        <v>0.21</v>
      </c>
      <c r="J35" s="125">
        <f>ROUND(((SUM(BE91:BE288))*I35),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ROUND((SUM(BF91:BF288)),  2)</f>
        <v>0</v>
      </c>
      <c r="G36" s="36"/>
      <c r="H36" s="36"/>
      <c r="I36" s="126">
        <v>0.15</v>
      </c>
      <c r="J36" s="125">
        <f>ROUND(((SUM(BF91:BF288))*I36),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ROUND((SUM(BG91:BG288)),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ROUND((SUM(BH91:BH288)),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ROUND((SUM(BI91:BI288)),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7" t="str">
        <f>E7</f>
        <v>Oprava mostů na trati Hrubá Voda – Domašov</v>
      </c>
      <c r="F50" s="398"/>
      <c r="G50" s="398"/>
      <c r="H50" s="39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7" t="s">
        <v>110</v>
      </c>
      <c r="F52" s="399"/>
      <c r="G52" s="399"/>
      <c r="H52" s="399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6" t="str">
        <f>E11</f>
        <v>SO 01.2 - Most v km 20,907 - železniční svršek</v>
      </c>
      <c r="F54" s="399"/>
      <c r="G54" s="399"/>
      <c r="H54" s="399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Hlubočky/Domašov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25.7" customHeight="1">
      <c r="A58" s="36"/>
      <c r="B58" s="37"/>
      <c r="C58" s="31" t="s">
        <v>24</v>
      </c>
      <c r="D58" s="38"/>
      <c r="E58" s="38"/>
      <c r="F58" s="29" t="str">
        <f>E17</f>
        <v>Správa železnic, státní organizace</v>
      </c>
      <c r="G58" s="38"/>
      <c r="H58" s="38"/>
      <c r="I58" s="31" t="s">
        <v>32</v>
      </c>
      <c r="J58" s="34" t="str">
        <f>E23</f>
        <v>MORAVIA CONSULT Olomouc a.s.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5.7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35</v>
      </c>
      <c r="J59" s="34" t="str">
        <f>E26</f>
        <v>Ing. et Ing. Ondřej Suk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115</v>
      </c>
      <c r="D61" s="139"/>
      <c r="E61" s="139"/>
      <c r="F61" s="139"/>
      <c r="G61" s="139"/>
      <c r="H61" s="139"/>
      <c r="I61" s="139"/>
      <c r="J61" s="140" t="s">
        <v>116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J91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117</v>
      </c>
    </row>
    <row r="64" spans="1:47" s="9" customFormat="1" ht="24.95" customHeight="1">
      <c r="B64" s="142"/>
      <c r="C64" s="143"/>
      <c r="D64" s="144" t="s">
        <v>118</v>
      </c>
      <c r="E64" s="145"/>
      <c r="F64" s="145"/>
      <c r="G64" s="145"/>
      <c r="H64" s="145"/>
      <c r="I64" s="145"/>
      <c r="J64" s="146">
        <f>J92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1185</v>
      </c>
      <c r="E65" s="150"/>
      <c r="F65" s="150"/>
      <c r="G65" s="150"/>
      <c r="H65" s="150"/>
      <c r="I65" s="150"/>
      <c r="J65" s="151">
        <f>J93</f>
        <v>0</v>
      </c>
      <c r="K65" s="99"/>
      <c r="L65" s="152"/>
    </row>
    <row r="66" spans="1:31" s="10" customFormat="1" ht="14.85" customHeight="1">
      <c r="B66" s="148"/>
      <c r="C66" s="99"/>
      <c r="D66" s="149" t="s">
        <v>1186</v>
      </c>
      <c r="E66" s="150"/>
      <c r="F66" s="150"/>
      <c r="G66" s="150"/>
      <c r="H66" s="150"/>
      <c r="I66" s="150"/>
      <c r="J66" s="151">
        <f>J112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125</v>
      </c>
      <c r="E67" s="150"/>
      <c r="F67" s="150"/>
      <c r="G67" s="150"/>
      <c r="H67" s="150"/>
      <c r="I67" s="150"/>
      <c r="J67" s="151">
        <f>J207</f>
        <v>0</v>
      </c>
      <c r="K67" s="99"/>
      <c r="L67" s="152"/>
    </row>
    <row r="68" spans="1:31" s="10" customFormat="1" ht="14.85" customHeight="1">
      <c r="B68" s="148"/>
      <c r="C68" s="99"/>
      <c r="D68" s="149" t="s">
        <v>1187</v>
      </c>
      <c r="E68" s="150"/>
      <c r="F68" s="150"/>
      <c r="G68" s="150"/>
      <c r="H68" s="150"/>
      <c r="I68" s="150"/>
      <c r="J68" s="151">
        <f>J208</f>
        <v>0</v>
      </c>
      <c r="K68" s="99"/>
      <c r="L68" s="152"/>
    </row>
    <row r="69" spans="1:31" s="10" customFormat="1" ht="14.85" customHeight="1">
      <c r="B69" s="148"/>
      <c r="C69" s="99"/>
      <c r="D69" s="149" t="s">
        <v>1188</v>
      </c>
      <c r="E69" s="150"/>
      <c r="F69" s="150"/>
      <c r="G69" s="150"/>
      <c r="H69" s="150"/>
      <c r="I69" s="150"/>
      <c r="J69" s="151">
        <f>J230</f>
        <v>0</v>
      </c>
      <c r="K69" s="99"/>
      <c r="L69" s="152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133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97" t="str">
        <f>E7</f>
        <v>Oprava mostů na trati Hrubá Voda – Domašov</v>
      </c>
      <c r="F79" s="398"/>
      <c r="G79" s="398"/>
      <c r="H79" s="39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" customFormat="1" ht="12" customHeight="1">
      <c r="B80" s="23"/>
      <c r="C80" s="31" t="s">
        <v>109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2" customFormat="1" ht="16.5" customHeight="1">
      <c r="A81" s="36"/>
      <c r="B81" s="37"/>
      <c r="C81" s="38"/>
      <c r="D81" s="38"/>
      <c r="E81" s="397" t="s">
        <v>110</v>
      </c>
      <c r="F81" s="399"/>
      <c r="G81" s="399"/>
      <c r="H81" s="399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111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46" t="str">
        <f>E11</f>
        <v>SO 01.2 - Most v km 20,907 - železniční svršek</v>
      </c>
      <c r="F83" s="399"/>
      <c r="G83" s="399"/>
      <c r="H83" s="399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21</v>
      </c>
      <c r="D85" s="38"/>
      <c r="E85" s="38"/>
      <c r="F85" s="29" t="str">
        <f>F14</f>
        <v>Hlubočky/Domašov</v>
      </c>
      <c r="G85" s="38"/>
      <c r="H85" s="38"/>
      <c r="I85" s="31" t="s">
        <v>23</v>
      </c>
      <c r="J85" s="61">
        <f>IF(J14="","",J14)</f>
        <v>0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25.7" customHeight="1">
      <c r="A87" s="36"/>
      <c r="B87" s="37"/>
      <c r="C87" s="31" t="s">
        <v>24</v>
      </c>
      <c r="D87" s="38"/>
      <c r="E87" s="38"/>
      <c r="F87" s="29" t="str">
        <f>E17</f>
        <v>Správa železnic, státní organizace</v>
      </c>
      <c r="G87" s="38"/>
      <c r="H87" s="38"/>
      <c r="I87" s="31" t="s">
        <v>32</v>
      </c>
      <c r="J87" s="34" t="str">
        <f>E23</f>
        <v>MORAVIA CONSULT Olomouc a.s.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25.7" customHeight="1">
      <c r="A88" s="36"/>
      <c r="B88" s="37"/>
      <c r="C88" s="31" t="s">
        <v>30</v>
      </c>
      <c r="D88" s="38"/>
      <c r="E88" s="38"/>
      <c r="F88" s="29" t="str">
        <f>IF(E20="","",E20)</f>
        <v>Vyplň údaj</v>
      </c>
      <c r="G88" s="38"/>
      <c r="H88" s="38"/>
      <c r="I88" s="31" t="s">
        <v>35</v>
      </c>
      <c r="J88" s="34" t="str">
        <f>E26</f>
        <v>Ing. et Ing. Ondřej Suk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134</v>
      </c>
      <c r="D90" s="156" t="s">
        <v>58</v>
      </c>
      <c r="E90" s="156" t="s">
        <v>54</v>
      </c>
      <c r="F90" s="156" t="s">
        <v>55</v>
      </c>
      <c r="G90" s="156" t="s">
        <v>135</v>
      </c>
      <c r="H90" s="156" t="s">
        <v>136</v>
      </c>
      <c r="I90" s="156" t="s">
        <v>137</v>
      </c>
      <c r="J90" s="156" t="s">
        <v>116</v>
      </c>
      <c r="K90" s="157" t="s">
        <v>138</v>
      </c>
      <c r="L90" s="158"/>
      <c r="M90" s="70" t="s">
        <v>19</v>
      </c>
      <c r="N90" s="71" t="s">
        <v>43</v>
      </c>
      <c r="O90" s="71" t="s">
        <v>139</v>
      </c>
      <c r="P90" s="71" t="s">
        <v>140</v>
      </c>
      <c r="Q90" s="71" t="s">
        <v>141</v>
      </c>
      <c r="R90" s="71" t="s">
        <v>142</v>
      </c>
      <c r="S90" s="71" t="s">
        <v>143</v>
      </c>
      <c r="T90" s="72" t="s">
        <v>144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145</v>
      </c>
      <c r="D91" s="38"/>
      <c r="E91" s="38"/>
      <c r="F91" s="38"/>
      <c r="G91" s="38"/>
      <c r="H91" s="38"/>
      <c r="I91" s="38"/>
      <c r="J91" s="159">
        <f>BK91</f>
        <v>0</v>
      </c>
      <c r="K91" s="38"/>
      <c r="L91" s="41"/>
      <c r="M91" s="73"/>
      <c r="N91" s="160"/>
      <c r="O91" s="74"/>
      <c r="P91" s="161">
        <f>P92</f>
        <v>0</v>
      </c>
      <c r="Q91" s="74"/>
      <c r="R91" s="161">
        <f>R92</f>
        <v>322.83127999999999</v>
      </c>
      <c r="S91" s="74"/>
      <c r="T91" s="162">
        <f>T92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72</v>
      </c>
      <c r="AU91" s="19" t="s">
        <v>117</v>
      </c>
      <c r="BK91" s="163">
        <f>BK92</f>
        <v>0</v>
      </c>
    </row>
    <row r="92" spans="1:65" s="12" customFormat="1" ht="25.9" customHeight="1">
      <c r="B92" s="164"/>
      <c r="C92" s="165"/>
      <c r="D92" s="166" t="s">
        <v>72</v>
      </c>
      <c r="E92" s="167" t="s">
        <v>146</v>
      </c>
      <c r="F92" s="167" t="s">
        <v>147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P93+P207</f>
        <v>0</v>
      </c>
      <c r="Q92" s="172"/>
      <c r="R92" s="173">
        <f>R93+R207</f>
        <v>322.83127999999999</v>
      </c>
      <c r="S92" s="172"/>
      <c r="T92" s="174">
        <f>T93+T207</f>
        <v>0</v>
      </c>
      <c r="AR92" s="175" t="s">
        <v>80</v>
      </c>
      <c r="AT92" s="176" t="s">
        <v>72</v>
      </c>
      <c r="AU92" s="176" t="s">
        <v>73</v>
      </c>
      <c r="AY92" s="175" t="s">
        <v>148</v>
      </c>
      <c r="BK92" s="177">
        <f>BK93+BK207</f>
        <v>0</v>
      </c>
    </row>
    <row r="93" spans="1:65" s="12" customFormat="1" ht="22.9" customHeight="1">
      <c r="B93" s="164"/>
      <c r="C93" s="165"/>
      <c r="D93" s="166" t="s">
        <v>72</v>
      </c>
      <c r="E93" s="178" t="s">
        <v>182</v>
      </c>
      <c r="F93" s="178" t="s">
        <v>1189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P94+SUM(P95:P112)</f>
        <v>0</v>
      </c>
      <c r="Q93" s="172"/>
      <c r="R93" s="173">
        <f>R94+SUM(R95:R112)</f>
        <v>322.83127999999999</v>
      </c>
      <c r="S93" s="172"/>
      <c r="T93" s="174">
        <f>T94+SUM(T95:T112)</f>
        <v>0</v>
      </c>
      <c r="AR93" s="175" t="s">
        <v>80</v>
      </c>
      <c r="AT93" s="176" t="s">
        <v>72</v>
      </c>
      <c r="AU93" s="176" t="s">
        <v>80</v>
      </c>
      <c r="AY93" s="175" t="s">
        <v>148</v>
      </c>
      <c r="BK93" s="177">
        <f>BK94+SUM(BK95:BK112)</f>
        <v>0</v>
      </c>
    </row>
    <row r="94" spans="1:65" s="2" customFormat="1" ht="37.9" customHeight="1">
      <c r="A94" s="36"/>
      <c r="B94" s="37"/>
      <c r="C94" s="180" t="s">
        <v>80</v>
      </c>
      <c r="D94" s="180" t="s">
        <v>150</v>
      </c>
      <c r="E94" s="181" t="s">
        <v>1190</v>
      </c>
      <c r="F94" s="182" t="s">
        <v>1191</v>
      </c>
      <c r="G94" s="183" t="s">
        <v>1192</v>
      </c>
      <c r="H94" s="184">
        <v>0.05</v>
      </c>
      <c r="I94" s="185"/>
      <c r="J94" s="186">
        <f>ROUND(I94*H94,2)</f>
        <v>0</v>
      </c>
      <c r="K94" s="182" t="s">
        <v>1193</v>
      </c>
      <c r="L94" s="41"/>
      <c r="M94" s="187" t="s">
        <v>19</v>
      </c>
      <c r="N94" s="188" t="s">
        <v>44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155</v>
      </c>
      <c r="AT94" s="191" t="s">
        <v>150</v>
      </c>
      <c r="AU94" s="191" t="s">
        <v>82</v>
      </c>
      <c r="AY94" s="19" t="s">
        <v>148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80</v>
      </c>
      <c r="BK94" s="192">
        <f>ROUND(I94*H94,2)</f>
        <v>0</v>
      </c>
      <c r="BL94" s="19" t="s">
        <v>155</v>
      </c>
      <c r="BM94" s="191" t="s">
        <v>1194</v>
      </c>
    </row>
    <row r="95" spans="1:65" s="13" customFormat="1" ht="22.5">
      <c r="B95" s="198"/>
      <c r="C95" s="199"/>
      <c r="D95" s="200" t="s">
        <v>159</v>
      </c>
      <c r="E95" s="201" t="s">
        <v>19</v>
      </c>
      <c r="F95" s="202" t="s">
        <v>1195</v>
      </c>
      <c r="G95" s="199"/>
      <c r="H95" s="201" t="s">
        <v>19</v>
      </c>
      <c r="I95" s="203"/>
      <c r="J95" s="199"/>
      <c r="K95" s="199"/>
      <c r="L95" s="204"/>
      <c r="M95" s="205"/>
      <c r="N95" s="206"/>
      <c r="O95" s="206"/>
      <c r="P95" s="206"/>
      <c r="Q95" s="206"/>
      <c r="R95" s="206"/>
      <c r="S95" s="206"/>
      <c r="T95" s="207"/>
      <c r="AT95" s="208" t="s">
        <v>159</v>
      </c>
      <c r="AU95" s="208" t="s">
        <v>82</v>
      </c>
      <c r="AV95" s="13" t="s">
        <v>80</v>
      </c>
      <c r="AW95" s="13" t="s">
        <v>34</v>
      </c>
      <c r="AX95" s="13" t="s">
        <v>73</v>
      </c>
      <c r="AY95" s="208" t="s">
        <v>148</v>
      </c>
    </row>
    <row r="96" spans="1:65" s="14" customFormat="1" ht="11.25">
      <c r="B96" s="209"/>
      <c r="C96" s="210"/>
      <c r="D96" s="200" t="s">
        <v>159</v>
      </c>
      <c r="E96" s="211" t="s">
        <v>19</v>
      </c>
      <c r="F96" s="212" t="s">
        <v>1196</v>
      </c>
      <c r="G96" s="210"/>
      <c r="H96" s="213">
        <v>0.05</v>
      </c>
      <c r="I96" s="214"/>
      <c r="J96" s="210"/>
      <c r="K96" s="210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159</v>
      </c>
      <c r="AU96" s="219" t="s">
        <v>82</v>
      </c>
      <c r="AV96" s="14" t="s">
        <v>82</v>
      </c>
      <c r="AW96" s="14" t="s">
        <v>34</v>
      </c>
      <c r="AX96" s="14" t="s">
        <v>73</v>
      </c>
      <c r="AY96" s="219" t="s">
        <v>148</v>
      </c>
    </row>
    <row r="97" spans="1:65" s="15" customFormat="1" ht="11.25">
      <c r="B97" s="220"/>
      <c r="C97" s="221"/>
      <c r="D97" s="200" t="s">
        <v>159</v>
      </c>
      <c r="E97" s="222" t="s">
        <v>19</v>
      </c>
      <c r="F97" s="223" t="s">
        <v>162</v>
      </c>
      <c r="G97" s="221"/>
      <c r="H97" s="224">
        <v>0.05</v>
      </c>
      <c r="I97" s="225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159</v>
      </c>
      <c r="AU97" s="230" t="s">
        <v>82</v>
      </c>
      <c r="AV97" s="15" t="s">
        <v>155</v>
      </c>
      <c r="AW97" s="15" t="s">
        <v>34</v>
      </c>
      <c r="AX97" s="15" t="s">
        <v>80</v>
      </c>
      <c r="AY97" s="230" t="s">
        <v>148</v>
      </c>
    </row>
    <row r="98" spans="1:65" s="2" customFormat="1" ht="49.15" customHeight="1">
      <c r="A98" s="36"/>
      <c r="B98" s="37"/>
      <c r="C98" s="180" t="s">
        <v>82</v>
      </c>
      <c r="D98" s="180" t="s">
        <v>150</v>
      </c>
      <c r="E98" s="181" t="s">
        <v>1197</v>
      </c>
      <c r="F98" s="182" t="s">
        <v>1198</v>
      </c>
      <c r="G98" s="183" t="s">
        <v>1192</v>
      </c>
      <c r="H98" s="184">
        <v>0.05</v>
      </c>
      <c r="I98" s="185"/>
      <c r="J98" s="186">
        <f>ROUND(I98*H98,2)</f>
        <v>0</v>
      </c>
      <c r="K98" s="182" t="s">
        <v>1193</v>
      </c>
      <c r="L98" s="41"/>
      <c r="M98" s="187" t="s">
        <v>19</v>
      </c>
      <c r="N98" s="188" t="s">
        <v>44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155</v>
      </c>
      <c r="AT98" s="191" t="s">
        <v>150</v>
      </c>
      <c r="AU98" s="191" t="s">
        <v>82</v>
      </c>
      <c r="AY98" s="19" t="s">
        <v>148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80</v>
      </c>
      <c r="BK98" s="192">
        <f>ROUND(I98*H98,2)</f>
        <v>0</v>
      </c>
      <c r="BL98" s="19" t="s">
        <v>155</v>
      </c>
      <c r="BM98" s="191" t="s">
        <v>1199</v>
      </c>
    </row>
    <row r="99" spans="1:65" s="13" customFormat="1" ht="11.25">
      <c r="B99" s="198"/>
      <c r="C99" s="199"/>
      <c r="D99" s="200" t="s">
        <v>159</v>
      </c>
      <c r="E99" s="201" t="s">
        <v>19</v>
      </c>
      <c r="F99" s="202" t="s">
        <v>1200</v>
      </c>
      <c r="G99" s="199"/>
      <c r="H99" s="201" t="s">
        <v>19</v>
      </c>
      <c r="I99" s="203"/>
      <c r="J99" s="199"/>
      <c r="K99" s="199"/>
      <c r="L99" s="204"/>
      <c r="M99" s="205"/>
      <c r="N99" s="206"/>
      <c r="O99" s="206"/>
      <c r="P99" s="206"/>
      <c r="Q99" s="206"/>
      <c r="R99" s="206"/>
      <c r="S99" s="206"/>
      <c r="T99" s="207"/>
      <c r="AT99" s="208" t="s">
        <v>159</v>
      </c>
      <c r="AU99" s="208" t="s">
        <v>82</v>
      </c>
      <c r="AV99" s="13" t="s">
        <v>80</v>
      </c>
      <c r="AW99" s="13" t="s">
        <v>34</v>
      </c>
      <c r="AX99" s="13" t="s">
        <v>73</v>
      </c>
      <c r="AY99" s="208" t="s">
        <v>148</v>
      </c>
    </row>
    <row r="100" spans="1:65" s="14" customFormat="1" ht="11.25">
      <c r="B100" s="209"/>
      <c r="C100" s="210"/>
      <c r="D100" s="200" t="s">
        <v>159</v>
      </c>
      <c r="E100" s="211" t="s">
        <v>19</v>
      </c>
      <c r="F100" s="212" t="s">
        <v>1196</v>
      </c>
      <c r="G100" s="210"/>
      <c r="H100" s="213">
        <v>0.05</v>
      </c>
      <c r="I100" s="214"/>
      <c r="J100" s="210"/>
      <c r="K100" s="210"/>
      <c r="L100" s="215"/>
      <c r="M100" s="216"/>
      <c r="N100" s="217"/>
      <c r="O100" s="217"/>
      <c r="P100" s="217"/>
      <c r="Q100" s="217"/>
      <c r="R100" s="217"/>
      <c r="S100" s="217"/>
      <c r="T100" s="218"/>
      <c r="AT100" s="219" t="s">
        <v>159</v>
      </c>
      <c r="AU100" s="219" t="s">
        <v>82</v>
      </c>
      <c r="AV100" s="14" t="s">
        <v>82</v>
      </c>
      <c r="AW100" s="14" t="s">
        <v>34</v>
      </c>
      <c r="AX100" s="14" t="s">
        <v>73</v>
      </c>
      <c r="AY100" s="219" t="s">
        <v>148</v>
      </c>
    </row>
    <row r="101" spans="1:65" s="15" customFormat="1" ht="11.25">
      <c r="B101" s="220"/>
      <c r="C101" s="221"/>
      <c r="D101" s="200" t="s">
        <v>159</v>
      </c>
      <c r="E101" s="222" t="s">
        <v>19</v>
      </c>
      <c r="F101" s="223" t="s">
        <v>162</v>
      </c>
      <c r="G101" s="221"/>
      <c r="H101" s="224">
        <v>0.05</v>
      </c>
      <c r="I101" s="225"/>
      <c r="J101" s="221"/>
      <c r="K101" s="221"/>
      <c r="L101" s="226"/>
      <c r="M101" s="227"/>
      <c r="N101" s="228"/>
      <c r="O101" s="228"/>
      <c r="P101" s="228"/>
      <c r="Q101" s="228"/>
      <c r="R101" s="228"/>
      <c r="S101" s="228"/>
      <c r="T101" s="229"/>
      <c r="AT101" s="230" t="s">
        <v>159</v>
      </c>
      <c r="AU101" s="230" t="s">
        <v>82</v>
      </c>
      <c r="AV101" s="15" t="s">
        <v>155</v>
      </c>
      <c r="AW101" s="15" t="s">
        <v>34</v>
      </c>
      <c r="AX101" s="15" t="s">
        <v>80</v>
      </c>
      <c r="AY101" s="230" t="s">
        <v>148</v>
      </c>
    </row>
    <row r="102" spans="1:65" s="2" customFormat="1" ht="49.15" customHeight="1">
      <c r="A102" s="36"/>
      <c r="B102" s="37"/>
      <c r="C102" s="180" t="s">
        <v>169</v>
      </c>
      <c r="D102" s="180" t="s">
        <v>150</v>
      </c>
      <c r="E102" s="181" t="s">
        <v>1201</v>
      </c>
      <c r="F102" s="182" t="s">
        <v>1202</v>
      </c>
      <c r="G102" s="183" t="s">
        <v>165</v>
      </c>
      <c r="H102" s="184">
        <v>300</v>
      </c>
      <c r="I102" s="185"/>
      <c r="J102" s="186">
        <f>ROUND(I102*H102,2)</f>
        <v>0</v>
      </c>
      <c r="K102" s="182" t="s">
        <v>1193</v>
      </c>
      <c r="L102" s="41"/>
      <c r="M102" s="187" t="s">
        <v>19</v>
      </c>
      <c r="N102" s="188" t="s">
        <v>44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155</v>
      </c>
      <c r="AT102" s="191" t="s">
        <v>150</v>
      </c>
      <c r="AU102" s="191" t="s">
        <v>82</v>
      </c>
      <c r="AY102" s="19" t="s">
        <v>148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80</v>
      </c>
      <c r="BK102" s="192">
        <f>ROUND(I102*H102,2)</f>
        <v>0</v>
      </c>
      <c r="BL102" s="19" t="s">
        <v>155</v>
      </c>
      <c r="BM102" s="191" t="s">
        <v>1203</v>
      </c>
    </row>
    <row r="103" spans="1:65" s="13" customFormat="1" ht="11.25">
      <c r="B103" s="198"/>
      <c r="C103" s="199"/>
      <c r="D103" s="200" t="s">
        <v>159</v>
      </c>
      <c r="E103" s="201" t="s">
        <v>19</v>
      </c>
      <c r="F103" s="202" t="s">
        <v>1204</v>
      </c>
      <c r="G103" s="199"/>
      <c r="H103" s="201" t="s">
        <v>19</v>
      </c>
      <c r="I103" s="203"/>
      <c r="J103" s="199"/>
      <c r="K103" s="199"/>
      <c r="L103" s="204"/>
      <c r="M103" s="205"/>
      <c r="N103" s="206"/>
      <c r="O103" s="206"/>
      <c r="P103" s="206"/>
      <c r="Q103" s="206"/>
      <c r="R103" s="206"/>
      <c r="S103" s="206"/>
      <c r="T103" s="207"/>
      <c r="AT103" s="208" t="s">
        <v>159</v>
      </c>
      <c r="AU103" s="208" t="s">
        <v>82</v>
      </c>
      <c r="AV103" s="13" t="s">
        <v>80</v>
      </c>
      <c r="AW103" s="13" t="s">
        <v>34</v>
      </c>
      <c r="AX103" s="13" t="s">
        <v>73</v>
      </c>
      <c r="AY103" s="208" t="s">
        <v>148</v>
      </c>
    </row>
    <row r="104" spans="1:65" s="13" customFormat="1" ht="11.25">
      <c r="B104" s="198"/>
      <c r="C104" s="199"/>
      <c r="D104" s="200" t="s">
        <v>159</v>
      </c>
      <c r="E104" s="201" t="s">
        <v>19</v>
      </c>
      <c r="F104" s="202" t="s">
        <v>1205</v>
      </c>
      <c r="G104" s="199"/>
      <c r="H104" s="201" t="s">
        <v>19</v>
      </c>
      <c r="I104" s="203"/>
      <c r="J104" s="199"/>
      <c r="K104" s="199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159</v>
      </c>
      <c r="AU104" s="208" t="s">
        <v>82</v>
      </c>
      <c r="AV104" s="13" t="s">
        <v>80</v>
      </c>
      <c r="AW104" s="13" t="s">
        <v>34</v>
      </c>
      <c r="AX104" s="13" t="s">
        <v>73</v>
      </c>
      <c r="AY104" s="208" t="s">
        <v>148</v>
      </c>
    </row>
    <row r="105" spans="1:65" s="14" customFormat="1" ht="11.25">
      <c r="B105" s="209"/>
      <c r="C105" s="210"/>
      <c r="D105" s="200" t="s">
        <v>159</v>
      </c>
      <c r="E105" s="211" t="s">
        <v>19</v>
      </c>
      <c r="F105" s="212" t="s">
        <v>1206</v>
      </c>
      <c r="G105" s="210"/>
      <c r="H105" s="213">
        <v>300</v>
      </c>
      <c r="I105" s="214"/>
      <c r="J105" s="210"/>
      <c r="K105" s="210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159</v>
      </c>
      <c r="AU105" s="219" t="s">
        <v>82</v>
      </c>
      <c r="AV105" s="14" t="s">
        <v>82</v>
      </c>
      <c r="AW105" s="14" t="s">
        <v>34</v>
      </c>
      <c r="AX105" s="14" t="s">
        <v>73</v>
      </c>
      <c r="AY105" s="219" t="s">
        <v>148</v>
      </c>
    </row>
    <row r="106" spans="1:65" s="15" customFormat="1" ht="11.25">
      <c r="B106" s="220"/>
      <c r="C106" s="221"/>
      <c r="D106" s="200" t="s">
        <v>159</v>
      </c>
      <c r="E106" s="222" t="s">
        <v>19</v>
      </c>
      <c r="F106" s="223" t="s">
        <v>162</v>
      </c>
      <c r="G106" s="221"/>
      <c r="H106" s="224">
        <v>300</v>
      </c>
      <c r="I106" s="225"/>
      <c r="J106" s="221"/>
      <c r="K106" s="221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159</v>
      </c>
      <c r="AU106" s="230" t="s">
        <v>82</v>
      </c>
      <c r="AV106" s="15" t="s">
        <v>155</v>
      </c>
      <c r="AW106" s="15" t="s">
        <v>34</v>
      </c>
      <c r="AX106" s="15" t="s">
        <v>80</v>
      </c>
      <c r="AY106" s="230" t="s">
        <v>148</v>
      </c>
    </row>
    <row r="107" spans="1:65" s="2" customFormat="1" ht="49.15" customHeight="1">
      <c r="A107" s="36"/>
      <c r="B107" s="37"/>
      <c r="C107" s="180" t="s">
        <v>155</v>
      </c>
      <c r="D107" s="180" t="s">
        <v>150</v>
      </c>
      <c r="E107" s="181" t="s">
        <v>1207</v>
      </c>
      <c r="F107" s="182" t="s">
        <v>1208</v>
      </c>
      <c r="G107" s="183" t="s">
        <v>165</v>
      </c>
      <c r="H107" s="184">
        <v>300</v>
      </c>
      <c r="I107" s="185"/>
      <c r="J107" s="186">
        <f>ROUND(I107*H107,2)</f>
        <v>0</v>
      </c>
      <c r="K107" s="182" t="s">
        <v>1193</v>
      </c>
      <c r="L107" s="41"/>
      <c r="M107" s="187" t="s">
        <v>19</v>
      </c>
      <c r="N107" s="188" t="s">
        <v>44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155</v>
      </c>
      <c r="AT107" s="191" t="s">
        <v>150</v>
      </c>
      <c r="AU107" s="191" t="s">
        <v>82</v>
      </c>
      <c r="AY107" s="19" t="s">
        <v>148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80</v>
      </c>
      <c r="BK107" s="192">
        <f>ROUND(I107*H107,2)</f>
        <v>0</v>
      </c>
      <c r="BL107" s="19" t="s">
        <v>155</v>
      </c>
      <c r="BM107" s="191" t="s">
        <v>1209</v>
      </c>
    </row>
    <row r="108" spans="1:65" s="13" customFormat="1" ht="11.25">
      <c r="B108" s="198"/>
      <c r="C108" s="199"/>
      <c r="D108" s="200" t="s">
        <v>159</v>
      </c>
      <c r="E108" s="201" t="s">
        <v>19</v>
      </c>
      <c r="F108" s="202" t="s">
        <v>1204</v>
      </c>
      <c r="G108" s="199"/>
      <c r="H108" s="201" t="s">
        <v>19</v>
      </c>
      <c r="I108" s="203"/>
      <c r="J108" s="199"/>
      <c r="K108" s="199"/>
      <c r="L108" s="204"/>
      <c r="M108" s="205"/>
      <c r="N108" s="206"/>
      <c r="O108" s="206"/>
      <c r="P108" s="206"/>
      <c r="Q108" s="206"/>
      <c r="R108" s="206"/>
      <c r="S108" s="206"/>
      <c r="T108" s="207"/>
      <c r="AT108" s="208" t="s">
        <v>159</v>
      </c>
      <c r="AU108" s="208" t="s">
        <v>82</v>
      </c>
      <c r="AV108" s="13" t="s">
        <v>80</v>
      </c>
      <c r="AW108" s="13" t="s">
        <v>34</v>
      </c>
      <c r="AX108" s="13" t="s">
        <v>73</v>
      </c>
      <c r="AY108" s="208" t="s">
        <v>148</v>
      </c>
    </row>
    <row r="109" spans="1:65" s="13" customFormat="1" ht="11.25">
      <c r="B109" s="198"/>
      <c r="C109" s="199"/>
      <c r="D109" s="200" t="s">
        <v>159</v>
      </c>
      <c r="E109" s="201" t="s">
        <v>19</v>
      </c>
      <c r="F109" s="202" t="s">
        <v>1205</v>
      </c>
      <c r="G109" s="199"/>
      <c r="H109" s="201" t="s">
        <v>19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159</v>
      </c>
      <c r="AU109" s="208" t="s">
        <v>82</v>
      </c>
      <c r="AV109" s="13" t="s">
        <v>80</v>
      </c>
      <c r="AW109" s="13" t="s">
        <v>34</v>
      </c>
      <c r="AX109" s="13" t="s">
        <v>73</v>
      </c>
      <c r="AY109" s="208" t="s">
        <v>148</v>
      </c>
    </row>
    <row r="110" spans="1:65" s="14" customFormat="1" ht="11.25">
      <c r="B110" s="209"/>
      <c r="C110" s="210"/>
      <c r="D110" s="200" t="s">
        <v>159</v>
      </c>
      <c r="E110" s="211" t="s">
        <v>19</v>
      </c>
      <c r="F110" s="212" t="s">
        <v>1206</v>
      </c>
      <c r="G110" s="210"/>
      <c r="H110" s="213">
        <v>300</v>
      </c>
      <c r="I110" s="214"/>
      <c r="J110" s="210"/>
      <c r="K110" s="210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159</v>
      </c>
      <c r="AU110" s="219" t="s">
        <v>82</v>
      </c>
      <c r="AV110" s="14" t="s">
        <v>82</v>
      </c>
      <c r="AW110" s="14" t="s">
        <v>34</v>
      </c>
      <c r="AX110" s="14" t="s">
        <v>73</v>
      </c>
      <c r="AY110" s="219" t="s">
        <v>148</v>
      </c>
    </row>
    <row r="111" spans="1:65" s="15" customFormat="1" ht="11.25">
      <c r="B111" s="220"/>
      <c r="C111" s="221"/>
      <c r="D111" s="200" t="s">
        <v>159</v>
      </c>
      <c r="E111" s="222" t="s">
        <v>19</v>
      </c>
      <c r="F111" s="223" t="s">
        <v>162</v>
      </c>
      <c r="G111" s="221"/>
      <c r="H111" s="224">
        <v>300</v>
      </c>
      <c r="I111" s="225"/>
      <c r="J111" s="221"/>
      <c r="K111" s="221"/>
      <c r="L111" s="226"/>
      <c r="M111" s="227"/>
      <c r="N111" s="228"/>
      <c r="O111" s="228"/>
      <c r="P111" s="228"/>
      <c r="Q111" s="228"/>
      <c r="R111" s="228"/>
      <c r="S111" s="228"/>
      <c r="T111" s="229"/>
      <c r="AT111" s="230" t="s">
        <v>159</v>
      </c>
      <c r="AU111" s="230" t="s">
        <v>82</v>
      </c>
      <c r="AV111" s="15" t="s">
        <v>155</v>
      </c>
      <c r="AW111" s="15" t="s">
        <v>34</v>
      </c>
      <c r="AX111" s="15" t="s">
        <v>80</v>
      </c>
      <c r="AY111" s="230" t="s">
        <v>148</v>
      </c>
    </row>
    <row r="112" spans="1:65" s="12" customFormat="1" ht="20.85" customHeight="1">
      <c r="B112" s="164"/>
      <c r="C112" s="165"/>
      <c r="D112" s="166" t="s">
        <v>72</v>
      </c>
      <c r="E112" s="178" t="s">
        <v>501</v>
      </c>
      <c r="F112" s="178" t="s">
        <v>1210</v>
      </c>
      <c r="G112" s="165"/>
      <c r="H112" s="165"/>
      <c r="I112" s="168"/>
      <c r="J112" s="179">
        <f>BK112</f>
        <v>0</v>
      </c>
      <c r="K112" s="165"/>
      <c r="L112" s="170"/>
      <c r="M112" s="171"/>
      <c r="N112" s="172"/>
      <c r="O112" s="172"/>
      <c r="P112" s="173">
        <f>SUM(P113:P206)</f>
        <v>0</v>
      </c>
      <c r="Q112" s="172"/>
      <c r="R112" s="173">
        <f>SUM(R113:R206)</f>
        <v>322.83127999999999</v>
      </c>
      <c r="S112" s="172"/>
      <c r="T112" s="174">
        <f>SUM(T113:T206)</f>
        <v>0</v>
      </c>
      <c r="AR112" s="175" t="s">
        <v>80</v>
      </c>
      <c r="AT112" s="176" t="s">
        <v>72</v>
      </c>
      <c r="AU112" s="176" t="s">
        <v>82</v>
      </c>
      <c r="AY112" s="175" t="s">
        <v>148</v>
      </c>
      <c r="BK112" s="177">
        <f>SUM(BK113:BK206)</f>
        <v>0</v>
      </c>
    </row>
    <row r="113" spans="1:65" s="2" customFormat="1" ht="49.15" customHeight="1">
      <c r="A113" s="36"/>
      <c r="B113" s="37"/>
      <c r="C113" s="180" t="s">
        <v>182</v>
      </c>
      <c r="D113" s="180" t="s">
        <v>150</v>
      </c>
      <c r="E113" s="181" t="s">
        <v>1211</v>
      </c>
      <c r="F113" s="182" t="s">
        <v>1212</v>
      </c>
      <c r="G113" s="183" t="s">
        <v>172</v>
      </c>
      <c r="H113" s="184">
        <v>116.495</v>
      </c>
      <c r="I113" s="185"/>
      <c r="J113" s="186">
        <f>ROUND(I113*H113,2)</f>
        <v>0</v>
      </c>
      <c r="K113" s="182" t="s">
        <v>1193</v>
      </c>
      <c r="L113" s="41"/>
      <c r="M113" s="187" t="s">
        <v>19</v>
      </c>
      <c r="N113" s="188" t="s">
        <v>44</v>
      </c>
      <c r="O113" s="66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1173</v>
      </c>
      <c r="AT113" s="191" t="s">
        <v>150</v>
      </c>
      <c r="AU113" s="191" t="s">
        <v>169</v>
      </c>
      <c r="AY113" s="19" t="s">
        <v>148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80</v>
      </c>
      <c r="BK113" s="192">
        <f>ROUND(I113*H113,2)</f>
        <v>0</v>
      </c>
      <c r="BL113" s="19" t="s">
        <v>1173</v>
      </c>
      <c r="BM113" s="191" t="s">
        <v>1213</v>
      </c>
    </row>
    <row r="114" spans="1:65" s="13" customFormat="1" ht="11.25">
      <c r="B114" s="198"/>
      <c r="C114" s="199"/>
      <c r="D114" s="200" t="s">
        <v>159</v>
      </c>
      <c r="E114" s="201" t="s">
        <v>19</v>
      </c>
      <c r="F114" s="202" t="s">
        <v>1214</v>
      </c>
      <c r="G114" s="199"/>
      <c r="H114" s="201" t="s">
        <v>19</v>
      </c>
      <c r="I114" s="203"/>
      <c r="J114" s="199"/>
      <c r="K114" s="199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159</v>
      </c>
      <c r="AU114" s="208" t="s">
        <v>169</v>
      </c>
      <c r="AV114" s="13" t="s">
        <v>80</v>
      </c>
      <c r="AW114" s="13" t="s">
        <v>34</v>
      </c>
      <c r="AX114" s="13" t="s">
        <v>73</v>
      </c>
      <c r="AY114" s="208" t="s">
        <v>148</v>
      </c>
    </row>
    <row r="115" spans="1:65" s="13" customFormat="1" ht="22.5">
      <c r="B115" s="198"/>
      <c r="C115" s="199"/>
      <c r="D115" s="200" t="s">
        <v>159</v>
      </c>
      <c r="E115" s="201" t="s">
        <v>19</v>
      </c>
      <c r="F115" s="202" t="s">
        <v>1215</v>
      </c>
      <c r="G115" s="199"/>
      <c r="H115" s="201" t="s">
        <v>19</v>
      </c>
      <c r="I115" s="203"/>
      <c r="J115" s="199"/>
      <c r="K115" s="199"/>
      <c r="L115" s="204"/>
      <c r="M115" s="205"/>
      <c r="N115" s="206"/>
      <c r="O115" s="206"/>
      <c r="P115" s="206"/>
      <c r="Q115" s="206"/>
      <c r="R115" s="206"/>
      <c r="S115" s="206"/>
      <c r="T115" s="207"/>
      <c r="AT115" s="208" t="s">
        <v>159</v>
      </c>
      <c r="AU115" s="208" t="s">
        <v>169</v>
      </c>
      <c r="AV115" s="13" t="s">
        <v>80</v>
      </c>
      <c r="AW115" s="13" t="s">
        <v>34</v>
      </c>
      <c r="AX115" s="13" t="s">
        <v>73</v>
      </c>
      <c r="AY115" s="208" t="s">
        <v>148</v>
      </c>
    </row>
    <row r="116" spans="1:65" s="14" customFormat="1" ht="11.25">
      <c r="B116" s="209"/>
      <c r="C116" s="210"/>
      <c r="D116" s="200" t="s">
        <v>159</v>
      </c>
      <c r="E116" s="211" t="s">
        <v>19</v>
      </c>
      <c r="F116" s="212" t="s">
        <v>1216</v>
      </c>
      <c r="G116" s="210"/>
      <c r="H116" s="213">
        <v>114.4</v>
      </c>
      <c r="I116" s="214"/>
      <c r="J116" s="210"/>
      <c r="K116" s="210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159</v>
      </c>
      <c r="AU116" s="219" t="s">
        <v>169</v>
      </c>
      <c r="AV116" s="14" t="s">
        <v>82</v>
      </c>
      <c r="AW116" s="14" t="s">
        <v>34</v>
      </c>
      <c r="AX116" s="14" t="s">
        <v>73</v>
      </c>
      <c r="AY116" s="219" t="s">
        <v>148</v>
      </c>
    </row>
    <row r="117" spans="1:65" s="13" customFormat="1" ht="11.25">
      <c r="B117" s="198"/>
      <c r="C117" s="199"/>
      <c r="D117" s="200" t="s">
        <v>159</v>
      </c>
      <c r="E117" s="201" t="s">
        <v>19</v>
      </c>
      <c r="F117" s="202" t="s">
        <v>1217</v>
      </c>
      <c r="G117" s="199"/>
      <c r="H117" s="201" t="s">
        <v>19</v>
      </c>
      <c r="I117" s="203"/>
      <c r="J117" s="199"/>
      <c r="K117" s="199"/>
      <c r="L117" s="204"/>
      <c r="M117" s="205"/>
      <c r="N117" s="206"/>
      <c r="O117" s="206"/>
      <c r="P117" s="206"/>
      <c r="Q117" s="206"/>
      <c r="R117" s="206"/>
      <c r="S117" s="206"/>
      <c r="T117" s="207"/>
      <c r="AT117" s="208" t="s">
        <v>159</v>
      </c>
      <c r="AU117" s="208" t="s">
        <v>169</v>
      </c>
      <c r="AV117" s="13" t="s">
        <v>80</v>
      </c>
      <c r="AW117" s="13" t="s">
        <v>34</v>
      </c>
      <c r="AX117" s="13" t="s">
        <v>73</v>
      </c>
      <c r="AY117" s="208" t="s">
        <v>148</v>
      </c>
    </row>
    <row r="118" spans="1:65" s="14" customFormat="1" ht="11.25">
      <c r="B118" s="209"/>
      <c r="C118" s="210"/>
      <c r="D118" s="200" t="s">
        <v>159</v>
      </c>
      <c r="E118" s="211" t="s">
        <v>19</v>
      </c>
      <c r="F118" s="212" t="s">
        <v>1218</v>
      </c>
      <c r="G118" s="210"/>
      <c r="H118" s="213">
        <v>19.221</v>
      </c>
      <c r="I118" s="214"/>
      <c r="J118" s="210"/>
      <c r="K118" s="210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159</v>
      </c>
      <c r="AU118" s="219" t="s">
        <v>169</v>
      </c>
      <c r="AV118" s="14" t="s">
        <v>82</v>
      </c>
      <c r="AW118" s="14" t="s">
        <v>34</v>
      </c>
      <c r="AX118" s="14" t="s">
        <v>73</v>
      </c>
      <c r="AY118" s="219" t="s">
        <v>148</v>
      </c>
    </row>
    <row r="119" spans="1:65" s="13" customFormat="1" ht="11.25">
      <c r="B119" s="198"/>
      <c r="C119" s="199"/>
      <c r="D119" s="200" t="s">
        <v>159</v>
      </c>
      <c r="E119" s="201" t="s">
        <v>19</v>
      </c>
      <c r="F119" s="202" t="s">
        <v>1219</v>
      </c>
      <c r="G119" s="199"/>
      <c r="H119" s="201" t="s">
        <v>19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159</v>
      </c>
      <c r="AU119" s="208" t="s">
        <v>169</v>
      </c>
      <c r="AV119" s="13" t="s">
        <v>80</v>
      </c>
      <c r="AW119" s="13" t="s">
        <v>34</v>
      </c>
      <c r="AX119" s="13" t="s">
        <v>73</v>
      </c>
      <c r="AY119" s="208" t="s">
        <v>148</v>
      </c>
    </row>
    <row r="120" spans="1:65" s="14" customFormat="1" ht="11.25">
      <c r="B120" s="209"/>
      <c r="C120" s="210"/>
      <c r="D120" s="200" t="s">
        <v>159</v>
      </c>
      <c r="E120" s="211" t="s">
        <v>19</v>
      </c>
      <c r="F120" s="212" t="s">
        <v>1220</v>
      </c>
      <c r="G120" s="210"/>
      <c r="H120" s="213">
        <v>1.93</v>
      </c>
      <c r="I120" s="214"/>
      <c r="J120" s="210"/>
      <c r="K120" s="210"/>
      <c r="L120" s="215"/>
      <c r="M120" s="216"/>
      <c r="N120" s="217"/>
      <c r="O120" s="217"/>
      <c r="P120" s="217"/>
      <c r="Q120" s="217"/>
      <c r="R120" s="217"/>
      <c r="S120" s="217"/>
      <c r="T120" s="218"/>
      <c r="AT120" s="219" t="s">
        <v>159</v>
      </c>
      <c r="AU120" s="219" t="s">
        <v>169</v>
      </c>
      <c r="AV120" s="14" t="s">
        <v>82</v>
      </c>
      <c r="AW120" s="14" t="s">
        <v>34</v>
      </c>
      <c r="AX120" s="14" t="s">
        <v>73</v>
      </c>
      <c r="AY120" s="219" t="s">
        <v>148</v>
      </c>
    </row>
    <row r="121" spans="1:65" s="13" customFormat="1" ht="11.25">
      <c r="B121" s="198"/>
      <c r="C121" s="199"/>
      <c r="D121" s="200" t="s">
        <v>159</v>
      </c>
      <c r="E121" s="201" t="s">
        <v>19</v>
      </c>
      <c r="F121" s="202" t="s">
        <v>1221</v>
      </c>
      <c r="G121" s="199"/>
      <c r="H121" s="201" t="s">
        <v>19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159</v>
      </c>
      <c r="AU121" s="208" t="s">
        <v>169</v>
      </c>
      <c r="AV121" s="13" t="s">
        <v>80</v>
      </c>
      <c r="AW121" s="13" t="s">
        <v>34</v>
      </c>
      <c r="AX121" s="13" t="s">
        <v>73</v>
      </c>
      <c r="AY121" s="208" t="s">
        <v>148</v>
      </c>
    </row>
    <row r="122" spans="1:65" s="14" customFormat="1" ht="11.25">
      <c r="B122" s="209"/>
      <c r="C122" s="210"/>
      <c r="D122" s="200" t="s">
        <v>159</v>
      </c>
      <c r="E122" s="211" t="s">
        <v>19</v>
      </c>
      <c r="F122" s="212" t="s">
        <v>1222</v>
      </c>
      <c r="G122" s="210"/>
      <c r="H122" s="213">
        <v>7.944</v>
      </c>
      <c r="I122" s="214"/>
      <c r="J122" s="210"/>
      <c r="K122" s="210"/>
      <c r="L122" s="215"/>
      <c r="M122" s="216"/>
      <c r="N122" s="217"/>
      <c r="O122" s="217"/>
      <c r="P122" s="217"/>
      <c r="Q122" s="217"/>
      <c r="R122" s="217"/>
      <c r="S122" s="217"/>
      <c r="T122" s="218"/>
      <c r="AT122" s="219" t="s">
        <v>159</v>
      </c>
      <c r="AU122" s="219" t="s">
        <v>169</v>
      </c>
      <c r="AV122" s="14" t="s">
        <v>82</v>
      </c>
      <c r="AW122" s="14" t="s">
        <v>34</v>
      </c>
      <c r="AX122" s="14" t="s">
        <v>73</v>
      </c>
      <c r="AY122" s="219" t="s">
        <v>148</v>
      </c>
    </row>
    <row r="123" spans="1:65" s="16" customFormat="1" ht="11.25">
      <c r="B123" s="242"/>
      <c r="C123" s="243"/>
      <c r="D123" s="200" t="s">
        <v>159</v>
      </c>
      <c r="E123" s="244" t="s">
        <v>19</v>
      </c>
      <c r="F123" s="245" t="s">
        <v>486</v>
      </c>
      <c r="G123" s="243"/>
      <c r="H123" s="246">
        <v>143.495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AT123" s="252" t="s">
        <v>159</v>
      </c>
      <c r="AU123" s="252" t="s">
        <v>169</v>
      </c>
      <c r="AV123" s="16" t="s">
        <v>169</v>
      </c>
      <c r="AW123" s="16" t="s">
        <v>34</v>
      </c>
      <c r="AX123" s="16" t="s">
        <v>73</v>
      </c>
      <c r="AY123" s="252" t="s">
        <v>148</v>
      </c>
    </row>
    <row r="124" spans="1:65" s="13" customFormat="1" ht="11.25">
      <c r="B124" s="198"/>
      <c r="C124" s="199"/>
      <c r="D124" s="200" t="s">
        <v>159</v>
      </c>
      <c r="E124" s="201" t="s">
        <v>19</v>
      </c>
      <c r="F124" s="202" t="s">
        <v>1223</v>
      </c>
      <c r="G124" s="199"/>
      <c r="H124" s="201" t="s">
        <v>19</v>
      </c>
      <c r="I124" s="203"/>
      <c r="J124" s="199"/>
      <c r="K124" s="199"/>
      <c r="L124" s="204"/>
      <c r="M124" s="205"/>
      <c r="N124" s="206"/>
      <c r="O124" s="206"/>
      <c r="P124" s="206"/>
      <c r="Q124" s="206"/>
      <c r="R124" s="206"/>
      <c r="S124" s="206"/>
      <c r="T124" s="207"/>
      <c r="AT124" s="208" t="s">
        <v>159</v>
      </c>
      <c r="AU124" s="208" t="s">
        <v>169</v>
      </c>
      <c r="AV124" s="13" t="s">
        <v>80</v>
      </c>
      <c r="AW124" s="13" t="s">
        <v>34</v>
      </c>
      <c r="AX124" s="13" t="s">
        <v>73</v>
      </c>
      <c r="AY124" s="208" t="s">
        <v>148</v>
      </c>
    </row>
    <row r="125" spans="1:65" s="14" customFormat="1" ht="11.25">
      <c r="B125" s="209"/>
      <c r="C125" s="210"/>
      <c r="D125" s="200" t="s">
        <v>159</v>
      </c>
      <c r="E125" s="211" t="s">
        <v>19</v>
      </c>
      <c r="F125" s="212" t="s">
        <v>1224</v>
      </c>
      <c r="G125" s="210"/>
      <c r="H125" s="213">
        <v>-27</v>
      </c>
      <c r="I125" s="214"/>
      <c r="J125" s="210"/>
      <c r="K125" s="210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159</v>
      </c>
      <c r="AU125" s="219" t="s">
        <v>169</v>
      </c>
      <c r="AV125" s="14" t="s">
        <v>82</v>
      </c>
      <c r="AW125" s="14" t="s">
        <v>34</v>
      </c>
      <c r="AX125" s="14" t="s">
        <v>73</v>
      </c>
      <c r="AY125" s="219" t="s">
        <v>148</v>
      </c>
    </row>
    <row r="126" spans="1:65" s="13" customFormat="1" ht="11.25">
      <c r="B126" s="198"/>
      <c r="C126" s="199"/>
      <c r="D126" s="200" t="s">
        <v>159</v>
      </c>
      <c r="E126" s="201" t="s">
        <v>19</v>
      </c>
      <c r="F126" s="202" t="s">
        <v>1225</v>
      </c>
      <c r="G126" s="199"/>
      <c r="H126" s="201" t="s">
        <v>19</v>
      </c>
      <c r="I126" s="203"/>
      <c r="J126" s="199"/>
      <c r="K126" s="199"/>
      <c r="L126" s="204"/>
      <c r="M126" s="205"/>
      <c r="N126" s="206"/>
      <c r="O126" s="206"/>
      <c r="P126" s="206"/>
      <c r="Q126" s="206"/>
      <c r="R126" s="206"/>
      <c r="S126" s="206"/>
      <c r="T126" s="207"/>
      <c r="AT126" s="208" t="s">
        <v>159</v>
      </c>
      <c r="AU126" s="208" t="s">
        <v>169</v>
      </c>
      <c r="AV126" s="13" t="s">
        <v>80</v>
      </c>
      <c r="AW126" s="13" t="s">
        <v>34</v>
      </c>
      <c r="AX126" s="13" t="s">
        <v>73</v>
      </c>
      <c r="AY126" s="208" t="s">
        <v>148</v>
      </c>
    </row>
    <row r="127" spans="1:65" s="15" customFormat="1" ht="11.25">
      <c r="B127" s="220"/>
      <c r="C127" s="221"/>
      <c r="D127" s="200" t="s">
        <v>159</v>
      </c>
      <c r="E127" s="222" t="s">
        <v>19</v>
      </c>
      <c r="F127" s="223" t="s">
        <v>162</v>
      </c>
      <c r="G127" s="221"/>
      <c r="H127" s="224">
        <v>116.495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159</v>
      </c>
      <c r="AU127" s="230" t="s">
        <v>169</v>
      </c>
      <c r="AV127" s="15" t="s">
        <v>155</v>
      </c>
      <c r="AW127" s="15" t="s">
        <v>34</v>
      </c>
      <c r="AX127" s="15" t="s">
        <v>80</v>
      </c>
      <c r="AY127" s="230" t="s">
        <v>148</v>
      </c>
    </row>
    <row r="128" spans="1:65" s="2" customFormat="1" ht="37.9" customHeight="1">
      <c r="A128" s="36"/>
      <c r="B128" s="37"/>
      <c r="C128" s="180" t="s">
        <v>191</v>
      </c>
      <c r="D128" s="180" t="s">
        <v>150</v>
      </c>
      <c r="E128" s="181" t="s">
        <v>1226</v>
      </c>
      <c r="F128" s="182" t="s">
        <v>1227</v>
      </c>
      <c r="G128" s="183" t="s">
        <v>172</v>
      </c>
      <c r="H128" s="184">
        <v>54.444000000000003</v>
      </c>
      <c r="I128" s="185"/>
      <c r="J128" s="186">
        <f>ROUND(I128*H128,2)</f>
        <v>0</v>
      </c>
      <c r="K128" s="182" t="s">
        <v>1193</v>
      </c>
      <c r="L128" s="41"/>
      <c r="M128" s="187" t="s">
        <v>19</v>
      </c>
      <c r="N128" s="188" t="s">
        <v>44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1173</v>
      </c>
      <c r="AT128" s="191" t="s">
        <v>150</v>
      </c>
      <c r="AU128" s="191" t="s">
        <v>169</v>
      </c>
      <c r="AY128" s="19" t="s">
        <v>148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80</v>
      </c>
      <c r="BK128" s="192">
        <f>ROUND(I128*H128,2)</f>
        <v>0</v>
      </c>
      <c r="BL128" s="19" t="s">
        <v>1173</v>
      </c>
      <c r="BM128" s="191" t="s">
        <v>1228</v>
      </c>
    </row>
    <row r="129" spans="1:65" s="13" customFormat="1" ht="11.25">
      <c r="B129" s="198"/>
      <c r="C129" s="199"/>
      <c r="D129" s="200" t="s">
        <v>159</v>
      </c>
      <c r="E129" s="201" t="s">
        <v>19</v>
      </c>
      <c r="F129" s="202" t="s">
        <v>1229</v>
      </c>
      <c r="G129" s="199"/>
      <c r="H129" s="201" t="s">
        <v>19</v>
      </c>
      <c r="I129" s="203"/>
      <c r="J129" s="199"/>
      <c r="K129" s="199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159</v>
      </c>
      <c r="AU129" s="208" t="s">
        <v>169</v>
      </c>
      <c r="AV129" s="13" t="s">
        <v>80</v>
      </c>
      <c r="AW129" s="13" t="s">
        <v>34</v>
      </c>
      <c r="AX129" s="13" t="s">
        <v>73</v>
      </c>
      <c r="AY129" s="208" t="s">
        <v>148</v>
      </c>
    </row>
    <row r="130" spans="1:65" s="14" customFormat="1" ht="11.25">
      <c r="B130" s="209"/>
      <c r="C130" s="210"/>
      <c r="D130" s="200" t="s">
        <v>159</v>
      </c>
      <c r="E130" s="211" t="s">
        <v>19</v>
      </c>
      <c r="F130" s="212" t="s">
        <v>1230</v>
      </c>
      <c r="G130" s="210"/>
      <c r="H130" s="213">
        <v>44.5</v>
      </c>
      <c r="I130" s="214"/>
      <c r="J130" s="210"/>
      <c r="K130" s="210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159</v>
      </c>
      <c r="AU130" s="219" t="s">
        <v>169</v>
      </c>
      <c r="AV130" s="14" t="s">
        <v>82</v>
      </c>
      <c r="AW130" s="14" t="s">
        <v>34</v>
      </c>
      <c r="AX130" s="14" t="s">
        <v>73</v>
      </c>
      <c r="AY130" s="219" t="s">
        <v>148</v>
      </c>
    </row>
    <row r="131" spans="1:65" s="13" customFormat="1" ht="11.25">
      <c r="B131" s="198"/>
      <c r="C131" s="199"/>
      <c r="D131" s="200" t="s">
        <v>159</v>
      </c>
      <c r="E131" s="201" t="s">
        <v>19</v>
      </c>
      <c r="F131" s="202" t="s">
        <v>1231</v>
      </c>
      <c r="G131" s="199"/>
      <c r="H131" s="201" t="s">
        <v>19</v>
      </c>
      <c r="I131" s="203"/>
      <c r="J131" s="199"/>
      <c r="K131" s="199"/>
      <c r="L131" s="204"/>
      <c r="M131" s="205"/>
      <c r="N131" s="206"/>
      <c r="O131" s="206"/>
      <c r="P131" s="206"/>
      <c r="Q131" s="206"/>
      <c r="R131" s="206"/>
      <c r="S131" s="206"/>
      <c r="T131" s="207"/>
      <c r="AT131" s="208" t="s">
        <v>159</v>
      </c>
      <c r="AU131" s="208" t="s">
        <v>169</v>
      </c>
      <c r="AV131" s="13" t="s">
        <v>80</v>
      </c>
      <c r="AW131" s="13" t="s">
        <v>34</v>
      </c>
      <c r="AX131" s="13" t="s">
        <v>73</v>
      </c>
      <c r="AY131" s="208" t="s">
        <v>148</v>
      </c>
    </row>
    <row r="132" spans="1:65" s="14" customFormat="1" ht="11.25">
      <c r="B132" s="209"/>
      <c r="C132" s="210"/>
      <c r="D132" s="200" t="s">
        <v>159</v>
      </c>
      <c r="E132" s="211" t="s">
        <v>19</v>
      </c>
      <c r="F132" s="212" t="s">
        <v>1232</v>
      </c>
      <c r="G132" s="210"/>
      <c r="H132" s="213">
        <v>9.9440000000000008</v>
      </c>
      <c r="I132" s="214"/>
      <c r="J132" s="210"/>
      <c r="K132" s="210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159</v>
      </c>
      <c r="AU132" s="219" t="s">
        <v>169</v>
      </c>
      <c r="AV132" s="14" t="s">
        <v>82</v>
      </c>
      <c r="AW132" s="14" t="s">
        <v>34</v>
      </c>
      <c r="AX132" s="14" t="s">
        <v>73</v>
      </c>
      <c r="AY132" s="219" t="s">
        <v>148</v>
      </c>
    </row>
    <row r="133" spans="1:65" s="15" customFormat="1" ht="11.25">
      <c r="B133" s="220"/>
      <c r="C133" s="221"/>
      <c r="D133" s="200" t="s">
        <v>159</v>
      </c>
      <c r="E133" s="222" t="s">
        <v>19</v>
      </c>
      <c r="F133" s="223" t="s">
        <v>162</v>
      </c>
      <c r="G133" s="221"/>
      <c r="H133" s="224">
        <v>54.444000000000003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159</v>
      </c>
      <c r="AU133" s="230" t="s">
        <v>169</v>
      </c>
      <c r="AV133" s="15" t="s">
        <v>155</v>
      </c>
      <c r="AW133" s="15" t="s">
        <v>34</v>
      </c>
      <c r="AX133" s="15" t="s">
        <v>80</v>
      </c>
      <c r="AY133" s="230" t="s">
        <v>148</v>
      </c>
    </row>
    <row r="134" spans="1:65" s="2" customFormat="1" ht="16.5" customHeight="1">
      <c r="A134" s="36"/>
      <c r="B134" s="37"/>
      <c r="C134" s="231" t="s">
        <v>198</v>
      </c>
      <c r="D134" s="231" t="s">
        <v>234</v>
      </c>
      <c r="E134" s="232" t="s">
        <v>1233</v>
      </c>
      <c r="F134" s="233" t="s">
        <v>1234</v>
      </c>
      <c r="G134" s="234" t="s">
        <v>222</v>
      </c>
      <c r="H134" s="235">
        <v>290.596</v>
      </c>
      <c r="I134" s="236"/>
      <c r="J134" s="237">
        <f>ROUND(I134*H134,2)</f>
        <v>0</v>
      </c>
      <c r="K134" s="233" t="s">
        <v>1193</v>
      </c>
      <c r="L134" s="238"/>
      <c r="M134" s="239" t="s">
        <v>19</v>
      </c>
      <c r="N134" s="240" t="s">
        <v>44</v>
      </c>
      <c r="O134" s="66"/>
      <c r="P134" s="189">
        <f>O134*H134</f>
        <v>0</v>
      </c>
      <c r="Q134" s="189">
        <v>1</v>
      </c>
      <c r="R134" s="189">
        <f>Q134*H134</f>
        <v>290.596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1173</v>
      </c>
      <c r="AT134" s="191" t="s">
        <v>234</v>
      </c>
      <c r="AU134" s="191" t="s">
        <v>169</v>
      </c>
      <c r="AY134" s="19" t="s">
        <v>148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80</v>
      </c>
      <c r="BK134" s="192">
        <f>ROUND(I134*H134,2)</f>
        <v>0</v>
      </c>
      <c r="BL134" s="19" t="s">
        <v>1173</v>
      </c>
      <c r="BM134" s="191" t="s">
        <v>1235</v>
      </c>
    </row>
    <row r="135" spans="1:65" s="13" customFormat="1" ht="11.25">
      <c r="B135" s="198"/>
      <c r="C135" s="199"/>
      <c r="D135" s="200" t="s">
        <v>159</v>
      </c>
      <c r="E135" s="201" t="s">
        <v>19</v>
      </c>
      <c r="F135" s="202" t="s">
        <v>1236</v>
      </c>
      <c r="G135" s="199"/>
      <c r="H135" s="201" t="s">
        <v>19</v>
      </c>
      <c r="I135" s="203"/>
      <c r="J135" s="199"/>
      <c r="K135" s="199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159</v>
      </c>
      <c r="AU135" s="208" t="s">
        <v>169</v>
      </c>
      <c r="AV135" s="13" t="s">
        <v>80</v>
      </c>
      <c r="AW135" s="13" t="s">
        <v>34</v>
      </c>
      <c r="AX135" s="13" t="s">
        <v>73</v>
      </c>
      <c r="AY135" s="208" t="s">
        <v>148</v>
      </c>
    </row>
    <row r="136" spans="1:65" s="14" customFormat="1" ht="11.25">
      <c r="B136" s="209"/>
      <c r="C136" s="210"/>
      <c r="D136" s="200" t="s">
        <v>159</v>
      </c>
      <c r="E136" s="211" t="s">
        <v>19</v>
      </c>
      <c r="F136" s="212" t="s">
        <v>1237</v>
      </c>
      <c r="G136" s="210"/>
      <c r="H136" s="213">
        <v>198.042</v>
      </c>
      <c r="I136" s="214"/>
      <c r="J136" s="210"/>
      <c r="K136" s="210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159</v>
      </c>
      <c r="AU136" s="219" t="s">
        <v>169</v>
      </c>
      <c r="AV136" s="14" t="s">
        <v>82</v>
      </c>
      <c r="AW136" s="14" t="s">
        <v>34</v>
      </c>
      <c r="AX136" s="14" t="s">
        <v>73</v>
      </c>
      <c r="AY136" s="219" t="s">
        <v>148</v>
      </c>
    </row>
    <row r="137" spans="1:65" s="13" customFormat="1" ht="11.25">
      <c r="B137" s="198"/>
      <c r="C137" s="199"/>
      <c r="D137" s="200" t="s">
        <v>159</v>
      </c>
      <c r="E137" s="201" t="s">
        <v>19</v>
      </c>
      <c r="F137" s="202" t="s">
        <v>1229</v>
      </c>
      <c r="G137" s="199"/>
      <c r="H137" s="201" t="s">
        <v>19</v>
      </c>
      <c r="I137" s="203"/>
      <c r="J137" s="199"/>
      <c r="K137" s="199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159</v>
      </c>
      <c r="AU137" s="208" t="s">
        <v>169</v>
      </c>
      <c r="AV137" s="13" t="s">
        <v>80</v>
      </c>
      <c r="AW137" s="13" t="s">
        <v>34</v>
      </c>
      <c r="AX137" s="13" t="s">
        <v>73</v>
      </c>
      <c r="AY137" s="208" t="s">
        <v>148</v>
      </c>
    </row>
    <row r="138" spans="1:65" s="14" customFormat="1" ht="11.25">
      <c r="B138" s="209"/>
      <c r="C138" s="210"/>
      <c r="D138" s="200" t="s">
        <v>159</v>
      </c>
      <c r="E138" s="211" t="s">
        <v>19</v>
      </c>
      <c r="F138" s="212" t="s">
        <v>1238</v>
      </c>
      <c r="G138" s="210"/>
      <c r="H138" s="213">
        <v>75.650000000000006</v>
      </c>
      <c r="I138" s="214"/>
      <c r="J138" s="210"/>
      <c r="K138" s="210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159</v>
      </c>
      <c r="AU138" s="219" t="s">
        <v>169</v>
      </c>
      <c r="AV138" s="14" t="s">
        <v>82</v>
      </c>
      <c r="AW138" s="14" t="s">
        <v>34</v>
      </c>
      <c r="AX138" s="14" t="s">
        <v>73</v>
      </c>
      <c r="AY138" s="219" t="s">
        <v>148</v>
      </c>
    </row>
    <row r="139" spans="1:65" s="13" customFormat="1" ht="11.25">
      <c r="B139" s="198"/>
      <c r="C139" s="199"/>
      <c r="D139" s="200" t="s">
        <v>159</v>
      </c>
      <c r="E139" s="201" t="s">
        <v>19</v>
      </c>
      <c r="F139" s="202" t="s">
        <v>1239</v>
      </c>
      <c r="G139" s="199"/>
      <c r="H139" s="201" t="s">
        <v>19</v>
      </c>
      <c r="I139" s="203"/>
      <c r="J139" s="199"/>
      <c r="K139" s="199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159</v>
      </c>
      <c r="AU139" s="208" t="s">
        <v>169</v>
      </c>
      <c r="AV139" s="13" t="s">
        <v>80</v>
      </c>
      <c r="AW139" s="13" t="s">
        <v>34</v>
      </c>
      <c r="AX139" s="13" t="s">
        <v>73</v>
      </c>
      <c r="AY139" s="208" t="s">
        <v>148</v>
      </c>
    </row>
    <row r="140" spans="1:65" s="14" customFormat="1" ht="11.25">
      <c r="B140" s="209"/>
      <c r="C140" s="210"/>
      <c r="D140" s="200" t="s">
        <v>159</v>
      </c>
      <c r="E140" s="211" t="s">
        <v>19</v>
      </c>
      <c r="F140" s="212" t="s">
        <v>1240</v>
      </c>
      <c r="G140" s="210"/>
      <c r="H140" s="213">
        <v>16.904</v>
      </c>
      <c r="I140" s="214"/>
      <c r="J140" s="210"/>
      <c r="K140" s="210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159</v>
      </c>
      <c r="AU140" s="219" t="s">
        <v>169</v>
      </c>
      <c r="AV140" s="14" t="s">
        <v>82</v>
      </c>
      <c r="AW140" s="14" t="s">
        <v>34</v>
      </c>
      <c r="AX140" s="14" t="s">
        <v>73</v>
      </c>
      <c r="AY140" s="219" t="s">
        <v>148</v>
      </c>
    </row>
    <row r="141" spans="1:65" s="15" customFormat="1" ht="11.25">
      <c r="B141" s="220"/>
      <c r="C141" s="221"/>
      <c r="D141" s="200" t="s">
        <v>159</v>
      </c>
      <c r="E141" s="222" t="s">
        <v>19</v>
      </c>
      <c r="F141" s="223" t="s">
        <v>162</v>
      </c>
      <c r="G141" s="221"/>
      <c r="H141" s="224">
        <v>290.596</v>
      </c>
      <c r="I141" s="225"/>
      <c r="J141" s="221"/>
      <c r="K141" s="221"/>
      <c r="L141" s="226"/>
      <c r="M141" s="227"/>
      <c r="N141" s="228"/>
      <c r="O141" s="228"/>
      <c r="P141" s="228"/>
      <c r="Q141" s="228"/>
      <c r="R141" s="228"/>
      <c r="S141" s="228"/>
      <c r="T141" s="229"/>
      <c r="AT141" s="230" t="s">
        <v>159</v>
      </c>
      <c r="AU141" s="230" t="s">
        <v>169</v>
      </c>
      <c r="AV141" s="15" t="s">
        <v>155</v>
      </c>
      <c r="AW141" s="15" t="s">
        <v>34</v>
      </c>
      <c r="AX141" s="15" t="s">
        <v>80</v>
      </c>
      <c r="AY141" s="230" t="s">
        <v>148</v>
      </c>
    </row>
    <row r="142" spans="1:65" s="2" customFormat="1" ht="33" customHeight="1">
      <c r="A142" s="36"/>
      <c r="B142" s="37"/>
      <c r="C142" s="180" t="s">
        <v>206</v>
      </c>
      <c r="D142" s="180" t="s">
        <v>150</v>
      </c>
      <c r="E142" s="181" t="s">
        <v>1241</v>
      </c>
      <c r="F142" s="182" t="s">
        <v>1242</v>
      </c>
      <c r="G142" s="183" t="s">
        <v>1192</v>
      </c>
      <c r="H142" s="184">
        <v>0.2</v>
      </c>
      <c r="I142" s="185"/>
      <c r="J142" s="186">
        <f>ROUND(I142*H142,2)</f>
        <v>0</v>
      </c>
      <c r="K142" s="182" t="s">
        <v>1193</v>
      </c>
      <c r="L142" s="41"/>
      <c r="M142" s="187" t="s">
        <v>19</v>
      </c>
      <c r="N142" s="188" t="s">
        <v>44</v>
      </c>
      <c r="O142" s="66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155</v>
      </c>
      <c r="AT142" s="191" t="s">
        <v>150</v>
      </c>
      <c r="AU142" s="191" t="s">
        <v>169</v>
      </c>
      <c r="AY142" s="19" t="s">
        <v>148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80</v>
      </c>
      <c r="BK142" s="192">
        <f>ROUND(I142*H142,2)</f>
        <v>0</v>
      </c>
      <c r="BL142" s="19" t="s">
        <v>155</v>
      </c>
      <c r="BM142" s="191" t="s">
        <v>1243</v>
      </c>
    </row>
    <row r="143" spans="1:65" s="2" customFormat="1" ht="19.5">
      <c r="A143" s="36"/>
      <c r="B143" s="37"/>
      <c r="C143" s="38"/>
      <c r="D143" s="200" t="s">
        <v>289</v>
      </c>
      <c r="E143" s="38"/>
      <c r="F143" s="241" t="s">
        <v>1244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289</v>
      </c>
      <c r="AU143" s="19" t="s">
        <v>169</v>
      </c>
    </row>
    <row r="144" spans="1:65" s="13" customFormat="1" ht="11.25">
      <c r="B144" s="198"/>
      <c r="C144" s="199"/>
      <c r="D144" s="200" t="s">
        <v>159</v>
      </c>
      <c r="E144" s="201" t="s">
        <v>19</v>
      </c>
      <c r="F144" s="202" t="s">
        <v>1245</v>
      </c>
      <c r="G144" s="199"/>
      <c r="H144" s="201" t="s">
        <v>19</v>
      </c>
      <c r="I144" s="203"/>
      <c r="J144" s="199"/>
      <c r="K144" s="199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159</v>
      </c>
      <c r="AU144" s="208" t="s">
        <v>169</v>
      </c>
      <c r="AV144" s="13" t="s">
        <v>80</v>
      </c>
      <c r="AW144" s="13" t="s">
        <v>34</v>
      </c>
      <c r="AX144" s="13" t="s">
        <v>73</v>
      </c>
      <c r="AY144" s="208" t="s">
        <v>148</v>
      </c>
    </row>
    <row r="145" spans="1:65" s="14" customFormat="1" ht="11.25">
      <c r="B145" s="209"/>
      <c r="C145" s="210"/>
      <c r="D145" s="200" t="s">
        <v>159</v>
      </c>
      <c r="E145" s="211" t="s">
        <v>19</v>
      </c>
      <c r="F145" s="212" t="s">
        <v>1246</v>
      </c>
      <c r="G145" s="210"/>
      <c r="H145" s="213">
        <v>0.1</v>
      </c>
      <c r="I145" s="214"/>
      <c r="J145" s="210"/>
      <c r="K145" s="210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159</v>
      </c>
      <c r="AU145" s="219" t="s">
        <v>169</v>
      </c>
      <c r="AV145" s="14" t="s">
        <v>82</v>
      </c>
      <c r="AW145" s="14" t="s">
        <v>34</v>
      </c>
      <c r="AX145" s="14" t="s">
        <v>73</v>
      </c>
      <c r="AY145" s="219" t="s">
        <v>148</v>
      </c>
    </row>
    <row r="146" spans="1:65" s="13" customFormat="1" ht="11.25">
      <c r="B146" s="198"/>
      <c r="C146" s="199"/>
      <c r="D146" s="200" t="s">
        <v>159</v>
      </c>
      <c r="E146" s="201" t="s">
        <v>19</v>
      </c>
      <c r="F146" s="202" t="s">
        <v>1247</v>
      </c>
      <c r="G146" s="199"/>
      <c r="H146" s="201" t="s">
        <v>19</v>
      </c>
      <c r="I146" s="203"/>
      <c r="J146" s="199"/>
      <c r="K146" s="199"/>
      <c r="L146" s="204"/>
      <c r="M146" s="205"/>
      <c r="N146" s="206"/>
      <c r="O146" s="206"/>
      <c r="P146" s="206"/>
      <c r="Q146" s="206"/>
      <c r="R146" s="206"/>
      <c r="S146" s="206"/>
      <c r="T146" s="207"/>
      <c r="AT146" s="208" t="s">
        <v>159</v>
      </c>
      <c r="AU146" s="208" t="s">
        <v>169</v>
      </c>
      <c r="AV146" s="13" t="s">
        <v>80</v>
      </c>
      <c r="AW146" s="13" t="s">
        <v>34</v>
      </c>
      <c r="AX146" s="13" t="s">
        <v>73</v>
      </c>
      <c r="AY146" s="208" t="s">
        <v>148</v>
      </c>
    </row>
    <row r="147" spans="1:65" s="14" customFormat="1" ht="11.25">
      <c r="B147" s="209"/>
      <c r="C147" s="210"/>
      <c r="D147" s="200" t="s">
        <v>159</v>
      </c>
      <c r="E147" s="211" t="s">
        <v>19</v>
      </c>
      <c r="F147" s="212" t="s">
        <v>1246</v>
      </c>
      <c r="G147" s="210"/>
      <c r="H147" s="213">
        <v>0.1</v>
      </c>
      <c r="I147" s="214"/>
      <c r="J147" s="210"/>
      <c r="K147" s="210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159</v>
      </c>
      <c r="AU147" s="219" t="s">
        <v>169</v>
      </c>
      <c r="AV147" s="14" t="s">
        <v>82</v>
      </c>
      <c r="AW147" s="14" t="s">
        <v>34</v>
      </c>
      <c r="AX147" s="14" t="s">
        <v>73</v>
      </c>
      <c r="AY147" s="219" t="s">
        <v>148</v>
      </c>
    </row>
    <row r="148" spans="1:65" s="15" customFormat="1" ht="11.25">
      <c r="B148" s="220"/>
      <c r="C148" s="221"/>
      <c r="D148" s="200" t="s">
        <v>159</v>
      </c>
      <c r="E148" s="222" t="s">
        <v>19</v>
      </c>
      <c r="F148" s="223" t="s">
        <v>162</v>
      </c>
      <c r="G148" s="221"/>
      <c r="H148" s="224">
        <v>0.2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159</v>
      </c>
      <c r="AU148" s="230" t="s">
        <v>169</v>
      </c>
      <c r="AV148" s="15" t="s">
        <v>155</v>
      </c>
      <c r="AW148" s="15" t="s">
        <v>34</v>
      </c>
      <c r="AX148" s="15" t="s">
        <v>80</v>
      </c>
      <c r="AY148" s="230" t="s">
        <v>148</v>
      </c>
    </row>
    <row r="149" spans="1:65" s="2" customFormat="1" ht="16.5" customHeight="1">
      <c r="A149" s="36"/>
      <c r="B149" s="37"/>
      <c r="C149" s="231" t="s">
        <v>213</v>
      </c>
      <c r="D149" s="231" t="s">
        <v>234</v>
      </c>
      <c r="E149" s="232" t="s">
        <v>1248</v>
      </c>
      <c r="F149" s="233" t="s">
        <v>1249</v>
      </c>
      <c r="G149" s="234" t="s">
        <v>165</v>
      </c>
      <c r="H149" s="235">
        <v>100</v>
      </c>
      <c r="I149" s="236"/>
      <c r="J149" s="237">
        <f>ROUND(I149*H149,2)</f>
        <v>0</v>
      </c>
      <c r="K149" s="233" t="s">
        <v>1193</v>
      </c>
      <c r="L149" s="238"/>
      <c r="M149" s="239" t="s">
        <v>19</v>
      </c>
      <c r="N149" s="240" t="s">
        <v>44</v>
      </c>
      <c r="O149" s="66"/>
      <c r="P149" s="189">
        <f>O149*H149</f>
        <v>0</v>
      </c>
      <c r="Q149" s="189">
        <v>4.9390000000000003E-2</v>
      </c>
      <c r="R149" s="189">
        <f>Q149*H149</f>
        <v>4.9390000000000001</v>
      </c>
      <c r="S149" s="189">
        <v>0</v>
      </c>
      <c r="T149" s="19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1049</v>
      </c>
      <c r="AT149" s="191" t="s">
        <v>234</v>
      </c>
      <c r="AU149" s="191" t="s">
        <v>169</v>
      </c>
      <c r="AY149" s="19" t="s">
        <v>148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80</v>
      </c>
      <c r="BK149" s="192">
        <f>ROUND(I149*H149,2)</f>
        <v>0</v>
      </c>
      <c r="BL149" s="19" t="s">
        <v>1049</v>
      </c>
      <c r="BM149" s="191" t="s">
        <v>1250</v>
      </c>
    </row>
    <row r="150" spans="1:65" s="13" customFormat="1" ht="11.25">
      <c r="B150" s="198"/>
      <c r="C150" s="199"/>
      <c r="D150" s="200" t="s">
        <v>159</v>
      </c>
      <c r="E150" s="201" t="s">
        <v>19</v>
      </c>
      <c r="F150" s="202" t="s">
        <v>1251</v>
      </c>
      <c r="G150" s="199"/>
      <c r="H150" s="201" t="s">
        <v>19</v>
      </c>
      <c r="I150" s="203"/>
      <c r="J150" s="199"/>
      <c r="K150" s="199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159</v>
      </c>
      <c r="AU150" s="208" t="s">
        <v>169</v>
      </c>
      <c r="AV150" s="13" t="s">
        <v>80</v>
      </c>
      <c r="AW150" s="13" t="s">
        <v>34</v>
      </c>
      <c r="AX150" s="13" t="s">
        <v>73</v>
      </c>
      <c r="AY150" s="208" t="s">
        <v>148</v>
      </c>
    </row>
    <row r="151" spans="1:65" s="14" customFormat="1" ht="11.25">
      <c r="B151" s="209"/>
      <c r="C151" s="210"/>
      <c r="D151" s="200" t="s">
        <v>159</v>
      </c>
      <c r="E151" s="211" t="s">
        <v>19</v>
      </c>
      <c r="F151" s="212" t="s">
        <v>1252</v>
      </c>
      <c r="G151" s="210"/>
      <c r="H151" s="213">
        <v>100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159</v>
      </c>
      <c r="AU151" s="219" t="s">
        <v>169</v>
      </c>
      <c r="AV151" s="14" t="s">
        <v>82</v>
      </c>
      <c r="AW151" s="14" t="s">
        <v>34</v>
      </c>
      <c r="AX151" s="14" t="s">
        <v>73</v>
      </c>
      <c r="AY151" s="219" t="s">
        <v>148</v>
      </c>
    </row>
    <row r="152" spans="1:65" s="15" customFormat="1" ht="11.25">
      <c r="B152" s="220"/>
      <c r="C152" s="221"/>
      <c r="D152" s="200" t="s">
        <v>159</v>
      </c>
      <c r="E152" s="222" t="s">
        <v>19</v>
      </c>
      <c r="F152" s="223" t="s">
        <v>162</v>
      </c>
      <c r="G152" s="221"/>
      <c r="H152" s="224">
        <v>100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159</v>
      </c>
      <c r="AU152" s="230" t="s">
        <v>169</v>
      </c>
      <c r="AV152" s="15" t="s">
        <v>155</v>
      </c>
      <c r="AW152" s="15" t="s">
        <v>34</v>
      </c>
      <c r="AX152" s="15" t="s">
        <v>80</v>
      </c>
      <c r="AY152" s="230" t="s">
        <v>148</v>
      </c>
    </row>
    <row r="153" spans="1:65" s="2" customFormat="1" ht="16.5" customHeight="1">
      <c r="A153" s="36"/>
      <c r="B153" s="37"/>
      <c r="C153" s="231" t="s">
        <v>219</v>
      </c>
      <c r="D153" s="231" t="s">
        <v>234</v>
      </c>
      <c r="E153" s="232" t="s">
        <v>1253</v>
      </c>
      <c r="F153" s="233" t="s">
        <v>1254</v>
      </c>
      <c r="G153" s="234" t="s">
        <v>283</v>
      </c>
      <c r="H153" s="235">
        <v>82</v>
      </c>
      <c r="I153" s="236"/>
      <c r="J153" s="237">
        <f>ROUND(I153*H153,2)</f>
        <v>0</v>
      </c>
      <c r="K153" s="233" t="s">
        <v>1193</v>
      </c>
      <c r="L153" s="238"/>
      <c r="M153" s="239" t="s">
        <v>19</v>
      </c>
      <c r="N153" s="240" t="s">
        <v>44</v>
      </c>
      <c r="O153" s="66"/>
      <c r="P153" s="189">
        <f>O153*H153</f>
        <v>0</v>
      </c>
      <c r="Q153" s="189">
        <v>0.32729999999999998</v>
      </c>
      <c r="R153" s="189">
        <f>Q153*H153</f>
        <v>26.8386</v>
      </c>
      <c r="S153" s="189">
        <v>0</v>
      </c>
      <c r="T153" s="19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1049</v>
      </c>
      <c r="AT153" s="191" t="s">
        <v>234</v>
      </c>
      <c r="AU153" s="191" t="s">
        <v>169</v>
      </c>
      <c r="AY153" s="19" t="s">
        <v>148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9" t="s">
        <v>80</v>
      </c>
      <c r="BK153" s="192">
        <f>ROUND(I153*H153,2)</f>
        <v>0</v>
      </c>
      <c r="BL153" s="19" t="s">
        <v>1049</v>
      </c>
      <c r="BM153" s="191" t="s">
        <v>1255</v>
      </c>
    </row>
    <row r="154" spans="1:65" s="13" customFormat="1" ht="11.25">
      <c r="B154" s="198"/>
      <c r="C154" s="199"/>
      <c r="D154" s="200" t="s">
        <v>159</v>
      </c>
      <c r="E154" s="201" t="s">
        <v>19</v>
      </c>
      <c r="F154" s="202" t="s">
        <v>1256</v>
      </c>
      <c r="G154" s="199"/>
      <c r="H154" s="201" t="s">
        <v>19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159</v>
      </c>
      <c r="AU154" s="208" t="s">
        <v>169</v>
      </c>
      <c r="AV154" s="13" t="s">
        <v>80</v>
      </c>
      <c r="AW154" s="13" t="s">
        <v>34</v>
      </c>
      <c r="AX154" s="13" t="s">
        <v>73</v>
      </c>
      <c r="AY154" s="208" t="s">
        <v>148</v>
      </c>
    </row>
    <row r="155" spans="1:65" s="14" customFormat="1" ht="11.25">
      <c r="B155" s="209"/>
      <c r="C155" s="210"/>
      <c r="D155" s="200" t="s">
        <v>159</v>
      </c>
      <c r="E155" s="211" t="s">
        <v>19</v>
      </c>
      <c r="F155" s="212" t="s">
        <v>1257</v>
      </c>
      <c r="G155" s="210"/>
      <c r="H155" s="213">
        <v>82</v>
      </c>
      <c r="I155" s="214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159</v>
      </c>
      <c r="AU155" s="219" t="s">
        <v>169</v>
      </c>
      <c r="AV155" s="14" t="s">
        <v>82</v>
      </c>
      <c r="AW155" s="14" t="s">
        <v>34</v>
      </c>
      <c r="AX155" s="14" t="s">
        <v>73</v>
      </c>
      <c r="AY155" s="219" t="s">
        <v>148</v>
      </c>
    </row>
    <row r="156" spans="1:65" s="15" customFormat="1" ht="11.25">
      <c r="B156" s="220"/>
      <c r="C156" s="221"/>
      <c r="D156" s="200" t="s">
        <v>159</v>
      </c>
      <c r="E156" s="222" t="s">
        <v>19</v>
      </c>
      <c r="F156" s="223" t="s">
        <v>162</v>
      </c>
      <c r="G156" s="221"/>
      <c r="H156" s="224">
        <v>82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159</v>
      </c>
      <c r="AU156" s="230" t="s">
        <v>169</v>
      </c>
      <c r="AV156" s="15" t="s">
        <v>155</v>
      </c>
      <c r="AW156" s="15" t="s">
        <v>34</v>
      </c>
      <c r="AX156" s="15" t="s">
        <v>80</v>
      </c>
      <c r="AY156" s="230" t="s">
        <v>148</v>
      </c>
    </row>
    <row r="157" spans="1:65" s="2" customFormat="1" ht="24.2" customHeight="1">
      <c r="A157" s="36"/>
      <c r="B157" s="37"/>
      <c r="C157" s="180" t="s">
        <v>226</v>
      </c>
      <c r="D157" s="180" t="s">
        <v>150</v>
      </c>
      <c r="E157" s="181" t="s">
        <v>1258</v>
      </c>
      <c r="F157" s="182" t="s">
        <v>1259</v>
      </c>
      <c r="G157" s="183" t="s">
        <v>283</v>
      </c>
      <c r="H157" s="184">
        <v>8</v>
      </c>
      <c r="I157" s="185"/>
      <c r="J157" s="186">
        <f>ROUND(I157*H157,2)</f>
        <v>0</v>
      </c>
      <c r="K157" s="182" t="s">
        <v>1193</v>
      </c>
      <c r="L157" s="41"/>
      <c r="M157" s="187" t="s">
        <v>19</v>
      </c>
      <c r="N157" s="188" t="s">
        <v>44</v>
      </c>
      <c r="O157" s="66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1173</v>
      </c>
      <c r="AT157" s="191" t="s">
        <v>150</v>
      </c>
      <c r="AU157" s="191" t="s">
        <v>169</v>
      </c>
      <c r="AY157" s="19" t="s">
        <v>148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80</v>
      </c>
      <c r="BK157" s="192">
        <f>ROUND(I157*H157,2)</f>
        <v>0</v>
      </c>
      <c r="BL157" s="19" t="s">
        <v>1173</v>
      </c>
      <c r="BM157" s="191" t="s">
        <v>1260</v>
      </c>
    </row>
    <row r="158" spans="1:65" s="13" customFormat="1" ht="11.25">
      <c r="B158" s="198"/>
      <c r="C158" s="199"/>
      <c r="D158" s="200" t="s">
        <v>159</v>
      </c>
      <c r="E158" s="201" t="s">
        <v>19</v>
      </c>
      <c r="F158" s="202" t="s">
        <v>1261</v>
      </c>
      <c r="G158" s="199"/>
      <c r="H158" s="201" t="s">
        <v>19</v>
      </c>
      <c r="I158" s="203"/>
      <c r="J158" s="199"/>
      <c r="K158" s="199"/>
      <c r="L158" s="204"/>
      <c r="M158" s="205"/>
      <c r="N158" s="206"/>
      <c r="O158" s="206"/>
      <c r="P158" s="206"/>
      <c r="Q158" s="206"/>
      <c r="R158" s="206"/>
      <c r="S158" s="206"/>
      <c r="T158" s="207"/>
      <c r="AT158" s="208" t="s">
        <v>159</v>
      </c>
      <c r="AU158" s="208" t="s">
        <v>169</v>
      </c>
      <c r="AV158" s="13" t="s">
        <v>80</v>
      </c>
      <c r="AW158" s="13" t="s">
        <v>34</v>
      </c>
      <c r="AX158" s="13" t="s">
        <v>73</v>
      </c>
      <c r="AY158" s="208" t="s">
        <v>148</v>
      </c>
    </row>
    <row r="159" spans="1:65" s="14" customFormat="1" ht="11.25">
      <c r="B159" s="209"/>
      <c r="C159" s="210"/>
      <c r="D159" s="200" t="s">
        <v>159</v>
      </c>
      <c r="E159" s="211" t="s">
        <v>19</v>
      </c>
      <c r="F159" s="212" t="s">
        <v>1262</v>
      </c>
      <c r="G159" s="210"/>
      <c r="H159" s="213">
        <v>8</v>
      </c>
      <c r="I159" s="214"/>
      <c r="J159" s="210"/>
      <c r="K159" s="210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159</v>
      </c>
      <c r="AU159" s="219" t="s">
        <v>169</v>
      </c>
      <c r="AV159" s="14" t="s">
        <v>82</v>
      </c>
      <c r="AW159" s="14" t="s">
        <v>34</v>
      </c>
      <c r="AX159" s="14" t="s">
        <v>73</v>
      </c>
      <c r="AY159" s="219" t="s">
        <v>148</v>
      </c>
    </row>
    <row r="160" spans="1:65" s="15" customFormat="1" ht="11.25">
      <c r="B160" s="220"/>
      <c r="C160" s="221"/>
      <c r="D160" s="200" t="s">
        <v>159</v>
      </c>
      <c r="E160" s="222" t="s">
        <v>19</v>
      </c>
      <c r="F160" s="223" t="s">
        <v>162</v>
      </c>
      <c r="G160" s="221"/>
      <c r="H160" s="224">
        <v>8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159</v>
      </c>
      <c r="AU160" s="230" t="s">
        <v>169</v>
      </c>
      <c r="AV160" s="15" t="s">
        <v>155</v>
      </c>
      <c r="AW160" s="15" t="s">
        <v>34</v>
      </c>
      <c r="AX160" s="15" t="s">
        <v>80</v>
      </c>
      <c r="AY160" s="230" t="s">
        <v>148</v>
      </c>
    </row>
    <row r="161" spans="1:65" s="2" customFormat="1" ht="24.2" customHeight="1">
      <c r="A161" s="36"/>
      <c r="B161" s="37"/>
      <c r="C161" s="180" t="s">
        <v>233</v>
      </c>
      <c r="D161" s="180" t="s">
        <v>150</v>
      </c>
      <c r="E161" s="181" t="s">
        <v>1263</v>
      </c>
      <c r="F161" s="182" t="s">
        <v>1264</v>
      </c>
      <c r="G161" s="183" t="s">
        <v>283</v>
      </c>
      <c r="H161" s="184">
        <v>8</v>
      </c>
      <c r="I161" s="185"/>
      <c r="J161" s="186">
        <f>ROUND(I161*H161,2)</f>
        <v>0</v>
      </c>
      <c r="K161" s="182" t="s">
        <v>1193</v>
      </c>
      <c r="L161" s="41"/>
      <c r="M161" s="187" t="s">
        <v>19</v>
      </c>
      <c r="N161" s="188" t="s">
        <v>44</v>
      </c>
      <c r="O161" s="66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1173</v>
      </c>
      <c r="AT161" s="191" t="s">
        <v>150</v>
      </c>
      <c r="AU161" s="191" t="s">
        <v>169</v>
      </c>
      <c r="AY161" s="19" t="s">
        <v>148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80</v>
      </c>
      <c r="BK161" s="192">
        <f>ROUND(I161*H161,2)</f>
        <v>0</v>
      </c>
      <c r="BL161" s="19" t="s">
        <v>1173</v>
      </c>
      <c r="BM161" s="191" t="s">
        <v>1265</v>
      </c>
    </row>
    <row r="162" spans="1:65" s="13" customFormat="1" ht="11.25">
      <c r="B162" s="198"/>
      <c r="C162" s="199"/>
      <c r="D162" s="200" t="s">
        <v>159</v>
      </c>
      <c r="E162" s="201" t="s">
        <v>19</v>
      </c>
      <c r="F162" s="202" t="s">
        <v>1261</v>
      </c>
      <c r="G162" s="199"/>
      <c r="H162" s="201" t="s">
        <v>19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159</v>
      </c>
      <c r="AU162" s="208" t="s">
        <v>169</v>
      </c>
      <c r="AV162" s="13" t="s">
        <v>80</v>
      </c>
      <c r="AW162" s="13" t="s">
        <v>34</v>
      </c>
      <c r="AX162" s="13" t="s">
        <v>73</v>
      </c>
      <c r="AY162" s="208" t="s">
        <v>148</v>
      </c>
    </row>
    <row r="163" spans="1:65" s="14" customFormat="1" ht="11.25">
      <c r="B163" s="209"/>
      <c r="C163" s="210"/>
      <c r="D163" s="200" t="s">
        <v>159</v>
      </c>
      <c r="E163" s="211" t="s">
        <v>19</v>
      </c>
      <c r="F163" s="212" t="s">
        <v>1262</v>
      </c>
      <c r="G163" s="210"/>
      <c r="H163" s="213">
        <v>8</v>
      </c>
      <c r="I163" s="214"/>
      <c r="J163" s="210"/>
      <c r="K163" s="210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159</v>
      </c>
      <c r="AU163" s="219" t="s">
        <v>169</v>
      </c>
      <c r="AV163" s="14" t="s">
        <v>82</v>
      </c>
      <c r="AW163" s="14" t="s">
        <v>34</v>
      </c>
      <c r="AX163" s="14" t="s">
        <v>73</v>
      </c>
      <c r="AY163" s="219" t="s">
        <v>148</v>
      </c>
    </row>
    <row r="164" spans="1:65" s="15" customFormat="1" ht="11.25">
      <c r="B164" s="220"/>
      <c r="C164" s="221"/>
      <c r="D164" s="200" t="s">
        <v>159</v>
      </c>
      <c r="E164" s="222" t="s">
        <v>19</v>
      </c>
      <c r="F164" s="223" t="s">
        <v>162</v>
      </c>
      <c r="G164" s="221"/>
      <c r="H164" s="224">
        <v>8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159</v>
      </c>
      <c r="AU164" s="230" t="s">
        <v>169</v>
      </c>
      <c r="AV164" s="15" t="s">
        <v>155</v>
      </c>
      <c r="AW164" s="15" t="s">
        <v>34</v>
      </c>
      <c r="AX164" s="15" t="s">
        <v>80</v>
      </c>
      <c r="AY164" s="230" t="s">
        <v>148</v>
      </c>
    </row>
    <row r="165" spans="1:65" s="2" customFormat="1" ht="16.5" customHeight="1">
      <c r="A165" s="36"/>
      <c r="B165" s="37"/>
      <c r="C165" s="231" t="s">
        <v>240</v>
      </c>
      <c r="D165" s="231" t="s">
        <v>234</v>
      </c>
      <c r="E165" s="232" t="s">
        <v>1266</v>
      </c>
      <c r="F165" s="233" t="s">
        <v>1267</v>
      </c>
      <c r="G165" s="234" t="s">
        <v>283</v>
      </c>
      <c r="H165" s="235">
        <v>8</v>
      </c>
      <c r="I165" s="236"/>
      <c r="J165" s="237">
        <f>ROUND(I165*H165,2)</f>
        <v>0</v>
      </c>
      <c r="K165" s="233" t="s">
        <v>1193</v>
      </c>
      <c r="L165" s="238"/>
      <c r="M165" s="239" t="s">
        <v>19</v>
      </c>
      <c r="N165" s="240" t="s">
        <v>44</v>
      </c>
      <c r="O165" s="66"/>
      <c r="P165" s="189">
        <f>O165*H165</f>
        <v>0</v>
      </c>
      <c r="Q165" s="189">
        <v>5.9999999999999995E-4</v>
      </c>
      <c r="R165" s="189">
        <f>Q165*H165</f>
        <v>4.7999999999999996E-3</v>
      </c>
      <c r="S165" s="189">
        <v>0</v>
      </c>
      <c r="T165" s="19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1173</v>
      </c>
      <c r="AT165" s="191" t="s">
        <v>234</v>
      </c>
      <c r="AU165" s="191" t="s">
        <v>169</v>
      </c>
      <c r="AY165" s="19" t="s">
        <v>148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80</v>
      </c>
      <c r="BK165" s="192">
        <f>ROUND(I165*H165,2)</f>
        <v>0</v>
      </c>
      <c r="BL165" s="19" t="s">
        <v>1173</v>
      </c>
      <c r="BM165" s="191" t="s">
        <v>1268</v>
      </c>
    </row>
    <row r="166" spans="1:65" s="13" customFormat="1" ht="11.25">
      <c r="B166" s="198"/>
      <c r="C166" s="199"/>
      <c r="D166" s="200" t="s">
        <v>159</v>
      </c>
      <c r="E166" s="201" t="s">
        <v>19</v>
      </c>
      <c r="F166" s="202" t="s">
        <v>1269</v>
      </c>
      <c r="G166" s="199"/>
      <c r="H166" s="201" t="s">
        <v>19</v>
      </c>
      <c r="I166" s="203"/>
      <c r="J166" s="199"/>
      <c r="K166" s="199"/>
      <c r="L166" s="204"/>
      <c r="M166" s="205"/>
      <c r="N166" s="206"/>
      <c r="O166" s="206"/>
      <c r="P166" s="206"/>
      <c r="Q166" s="206"/>
      <c r="R166" s="206"/>
      <c r="S166" s="206"/>
      <c r="T166" s="207"/>
      <c r="AT166" s="208" t="s">
        <v>159</v>
      </c>
      <c r="AU166" s="208" t="s">
        <v>169</v>
      </c>
      <c r="AV166" s="13" t="s">
        <v>80</v>
      </c>
      <c r="AW166" s="13" t="s">
        <v>34</v>
      </c>
      <c r="AX166" s="13" t="s">
        <v>73</v>
      </c>
      <c r="AY166" s="208" t="s">
        <v>148</v>
      </c>
    </row>
    <row r="167" spans="1:65" s="14" customFormat="1" ht="11.25">
      <c r="B167" s="209"/>
      <c r="C167" s="210"/>
      <c r="D167" s="200" t="s">
        <v>159</v>
      </c>
      <c r="E167" s="211" t="s">
        <v>19</v>
      </c>
      <c r="F167" s="212" t="s">
        <v>1262</v>
      </c>
      <c r="G167" s="210"/>
      <c r="H167" s="213">
        <v>8</v>
      </c>
      <c r="I167" s="214"/>
      <c r="J167" s="210"/>
      <c r="K167" s="210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159</v>
      </c>
      <c r="AU167" s="219" t="s">
        <v>169</v>
      </c>
      <c r="AV167" s="14" t="s">
        <v>82</v>
      </c>
      <c r="AW167" s="14" t="s">
        <v>34</v>
      </c>
      <c r="AX167" s="14" t="s">
        <v>73</v>
      </c>
      <c r="AY167" s="219" t="s">
        <v>148</v>
      </c>
    </row>
    <row r="168" spans="1:65" s="15" customFormat="1" ht="11.25">
      <c r="B168" s="220"/>
      <c r="C168" s="221"/>
      <c r="D168" s="200" t="s">
        <v>159</v>
      </c>
      <c r="E168" s="222" t="s">
        <v>19</v>
      </c>
      <c r="F168" s="223" t="s">
        <v>162</v>
      </c>
      <c r="G168" s="221"/>
      <c r="H168" s="224">
        <v>8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159</v>
      </c>
      <c r="AU168" s="230" t="s">
        <v>169</v>
      </c>
      <c r="AV168" s="15" t="s">
        <v>155</v>
      </c>
      <c r="AW168" s="15" t="s">
        <v>34</v>
      </c>
      <c r="AX168" s="15" t="s">
        <v>80</v>
      </c>
      <c r="AY168" s="230" t="s">
        <v>148</v>
      </c>
    </row>
    <row r="169" spans="1:65" s="2" customFormat="1" ht="16.5" customHeight="1">
      <c r="A169" s="36"/>
      <c r="B169" s="37"/>
      <c r="C169" s="231" t="s">
        <v>245</v>
      </c>
      <c r="D169" s="231" t="s">
        <v>234</v>
      </c>
      <c r="E169" s="232" t="s">
        <v>1270</v>
      </c>
      <c r="F169" s="233" t="s">
        <v>1271</v>
      </c>
      <c r="G169" s="234" t="s">
        <v>283</v>
      </c>
      <c r="H169" s="235">
        <v>8</v>
      </c>
      <c r="I169" s="236"/>
      <c r="J169" s="237">
        <f>ROUND(I169*H169,2)</f>
        <v>0</v>
      </c>
      <c r="K169" s="233" t="s">
        <v>1193</v>
      </c>
      <c r="L169" s="238"/>
      <c r="M169" s="239" t="s">
        <v>19</v>
      </c>
      <c r="N169" s="240" t="s">
        <v>44</v>
      </c>
      <c r="O169" s="66"/>
      <c r="P169" s="189">
        <f>O169*H169</f>
        <v>0</v>
      </c>
      <c r="Q169" s="189">
        <v>9.0000000000000006E-5</v>
      </c>
      <c r="R169" s="189">
        <f>Q169*H169</f>
        <v>7.2000000000000005E-4</v>
      </c>
      <c r="S169" s="189">
        <v>0</v>
      </c>
      <c r="T169" s="19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1173</v>
      </c>
      <c r="AT169" s="191" t="s">
        <v>234</v>
      </c>
      <c r="AU169" s="191" t="s">
        <v>169</v>
      </c>
      <c r="AY169" s="19" t="s">
        <v>148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80</v>
      </c>
      <c r="BK169" s="192">
        <f>ROUND(I169*H169,2)</f>
        <v>0</v>
      </c>
      <c r="BL169" s="19" t="s">
        <v>1173</v>
      </c>
      <c r="BM169" s="191" t="s">
        <v>1272</v>
      </c>
    </row>
    <row r="170" spans="1:65" s="14" customFormat="1" ht="11.25">
      <c r="B170" s="209"/>
      <c r="C170" s="210"/>
      <c r="D170" s="200" t="s">
        <v>159</v>
      </c>
      <c r="E170" s="211" t="s">
        <v>19</v>
      </c>
      <c r="F170" s="212" t="s">
        <v>1262</v>
      </c>
      <c r="G170" s="210"/>
      <c r="H170" s="213">
        <v>8</v>
      </c>
      <c r="I170" s="214"/>
      <c r="J170" s="210"/>
      <c r="K170" s="210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159</v>
      </c>
      <c r="AU170" s="219" t="s">
        <v>169</v>
      </c>
      <c r="AV170" s="14" t="s">
        <v>82</v>
      </c>
      <c r="AW170" s="14" t="s">
        <v>34</v>
      </c>
      <c r="AX170" s="14" t="s">
        <v>73</v>
      </c>
      <c r="AY170" s="219" t="s">
        <v>148</v>
      </c>
    </row>
    <row r="171" spans="1:65" s="15" customFormat="1" ht="11.25">
      <c r="B171" s="220"/>
      <c r="C171" s="221"/>
      <c r="D171" s="200" t="s">
        <v>159</v>
      </c>
      <c r="E171" s="222" t="s">
        <v>19</v>
      </c>
      <c r="F171" s="223" t="s">
        <v>162</v>
      </c>
      <c r="G171" s="221"/>
      <c r="H171" s="224">
        <v>8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159</v>
      </c>
      <c r="AU171" s="230" t="s">
        <v>169</v>
      </c>
      <c r="AV171" s="15" t="s">
        <v>155</v>
      </c>
      <c r="AW171" s="15" t="s">
        <v>34</v>
      </c>
      <c r="AX171" s="15" t="s">
        <v>80</v>
      </c>
      <c r="AY171" s="230" t="s">
        <v>148</v>
      </c>
    </row>
    <row r="172" spans="1:65" s="2" customFormat="1" ht="16.5" customHeight="1">
      <c r="A172" s="36"/>
      <c r="B172" s="37"/>
      <c r="C172" s="231" t="s">
        <v>8</v>
      </c>
      <c r="D172" s="231" t="s">
        <v>234</v>
      </c>
      <c r="E172" s="232" t="s">
        <v>1273</v>
      </c>
      <c r="F172" s="233" t="s">
        <v>1274</v>
      </c>
      <c r="G172" s="234" t="s">
        <v>283</v>
      </c>
      <c r="H172" s="235">
        <v>8</v>
      </c>
      <c r="I172" s="236"/>
      <c r="J172" s="237">
        <f>ROUND(I172*H172,2)</f>
        <v>0</v>
      </c>
      <c r="K172" s="233" t="s">
        <v>1193</v>
      </c>
      <c r="L172" s="238"/>
      <c r="M172" s="239" t="s">
        <v>19</v>
      </c>
      <c r="N172" s="240" t="s">
        <v>44</v>
      </c>
      <c r="O172" s="66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1049</v>
      </c>
      <c r="AT172" s="191" t="s">
        <v>234</v>
      </c>
      <c r="AU172" s="191" t="s">
        <v>169</v>
      </c>
      <c r="AY172" s="19" t="s">
        <v>148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80</v>
      </c>
      <c r="BK172" s="192">
        <f>ROUND(I172*H172,2)</f>
        <v>0</v>
      </c>
      <c r="BL172" s="19" t="s">
        <v>1049</v>
      </c>
      <c r="BM172" s="191" t="s">
        <v>1275</v>
      </c>
    </row>
    <row r="173" spans="1:65" s="13" customFormat="1" ht="11.25">
      <c r="B173" s="198"/>
      <c r="C173" s="199"/>
      <c r="D173" s="200" t="s">
        <v>159</v>
      </c>
      <c r="E173" s="201" t="s">
        <v>19</v>
      </c>
      <c r="F173" s="202" t="s">
        <v>1276</v>
      </c>
      <c r="G173" s="199"/>
      <c r="H173" s="201" t="s">
        <v>19</v>
      </c>
      <c r="I173" s="203"/>
      <c r="J173" s="199"/>
      <c r="K173" s="199"/>
      <c r="L173" s="204"/>
      <c r="M173" s="205"/>
      <c r="N173" s="206"/>
      <c r="O173" s="206"/>
      <c r="P173" s="206"/>
      <c r="Q173" s="206"/>
      <c r="R173" s="206"/>
      <c r="S173" s="206"/>
      <c r="T173" s="207"/>
      <c r="AT173" s="208" t="s">
        <v>159</v>
      </c>
      <c r="AU173" s="208" t="s">
        <v>169</v>
      </c>
      <c r="AV173" s="13" t="s">
        <v>80</v>
      </c>
      <c r="AW173" s="13" t="s">
        <v>34</v>
      </c>
      <c r="AX173" s="13" t="s">
        <v>73</v>
      </c>
      <c r="AY173" s="208" t="s">
        <v>148</v>
      </c>
    </row>
    <row r="174" spans="1:65" s="14" customFormat="1" ht="11.25">
      <c r="B174" s="209"/>
      <c r="C174" s="210"/>
      <c r="D174" s="200" t="s">
        <v>159</v>
      </c>
      <c r="E174" s="211" t="s">
        <v>19</v>
      </c>
      <c r="F174" s="212" t="s">
        <v>1262</v>
      </c>
      <c r="G174" s="210"/>
      <c r="H174" s="213">
        <v>8</v>
      </c>
      <c r="I174" s="214"/>
      <c r="J174" s="210"/>
      <c r="K174" s="210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159</v>
      </c>
      <c r="AU174" s="219" t="s">
        <v>169</v>
      </c>
      <c r="AV174" s="14" t="s">
        <v>82</v>
      </c>
      <c r="AW174" s="14" t="s">
        <v>34</v>
      </c>
      <c r="AX174" s="14" t="s">
        <v>73</v>
      </c>
      <c r="AY174" s="219" t="s">
        <v>148</v>
      </c>
    </row>
    <row r="175" spans="1:65" s="15" customFormat="1" ht="11.25">
      <c r="B175" s="220"/>
      <c r="C175" s="221"/>
      <c r="D175" s="200" t="s">
        <v>159</v>
      </c>
      <c r="E175" s="222" t="s">
        <v>19</v>
      </c>
      <c r="F175" s="223" t="s">
        <v>162</v>
      </c>
      <c r="G175" s="221"/>
      <c r="H175" s="224">
        <v>8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159</v>
      </c>
      <c r="AU175" s="230" t="s">
        <v>169</v>
      </c>
      <c r="AV175" s="15" t="s">
        <v>155</v>
      </c>
      <c r="AW175" s="15" t="s">
        <v>34</v>
      </c>
      <c r="AX175" s="15" t="s">
        <v>80</v>
      </c>
      <c r="AY175" s="230" t="s">
        <v>148</v>
      </c>
    </row>
    <row r="176" spans="1:65" s="2" customFormat="1" ht="66.75" customHeight="1">
      <c r="A176" s="36"/>
      <c r="B176" s="37"/>
      <c r="C176" s="180" t="s">
        <v>256</v>
      </c>
      <c r="D176" s="180" t="s">
        <v>150</v>
      </c>
      <c r="E176" s="181" t="s">
        <v>1277</v>
      </c>
      <c r="F176" s="182" t="s">
        <v>1278</v>
      </c>
      <c r="G176" s="183" t="s">
        <v>1192</v>
      </c>
      <c r="H176" s="184">
        <v>0.44500000000000001</v>
      </c>
      <c r="I176" s="185"/>
      <c r="J176" s="186">
        <f>ROUND(I176*H176,2)</f>
        <v>0</v>
      </c>
      <c r="K176" s="182" t="s">
        <v>1193</v>
      </c>
      <c r="L176" s="41"/>
      <c r="M176" s="187" t="s">
        <v>19</v>
      </c>
      <c r="N176" s="188" t="s">
        <v>44</v>
      </c>
      <c r="O176" s="66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1173</v>
      </c>
      <c r="AT176" s="191" t="s">
        <v>150</v>
      </c>
      <c r="AU176" s="191" t="s">
        <v>169</v>
      </c>
      <c r="AY176" s="19" t="s">
        <v>148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80</v>
      </c>
      <c r="BK176" s="192">
        <f>ROUND(I176*H176,2)</f>
        <v>0</v>
      </c>
      <c r="BL176" s="19" t="s">
        <v>1173</v>
      </c>
      <c r="BM176" s="191" t="s">
        <v>1279</v>
      </c>
    </row>
    <row r="177" spans="1:65" s="13" customFormat="1" ht="11.25">
      <c r="B177" s="198"/>
      <c r="C177" s="199"/>
      <c r="D177" s="200" t="s">
        <v>159</v>
      </c>
      <c r="E177" s="201" t="s">
        <v>19</v>
      </c>
      <c r="F177" s="202" t="s">
        <v>1280</v>
      </c>
      <c r="G177" s="199"/>
      <c r="H177" s="201" t="s">
        <v>19</v>
      </c>
      <c r="I177" s="203"/>
      <c r="J177" s="199"/>
      <c r="K177" s="199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159</v>
      </c>
      <c r="AU177" s="208" t="s">
        <v>169</v>
      </c>
      <c r="AV177" s="13" t="s">
        <v>80</v>
      </c>
      <c r="AW177" s="13" t="s">
        <v>34</v>
      </c>
      <c r="AX177" s="13" t="s">
        <v>73</v>
      </c>
      <c r="AY177" s="208" t="s">
        <v>148</v>
      </c>
    </row>
    <row r="178" spans="1:65" s="13" customFormat="1" ht="11.25">
      <c r="B178" s="198"/>
      <c r="C178" s="199"/>
      <c r="D178" s="200" t="s">
        <v>159</v>
      </c>
      <c r="E178" s="201" t="s">
        <v>19</v>
      </c>
      <c r="F178" s="202" t="s">
        <v>1281</v>
      </c>
      <c r="G178" s="199"/>
      <c r="H178" s="201" t="s">
        <v>19</v>
      </c>
      <c r="I178" s="203"/>
      <c r="J178" s="199"/>
      <c r="K178" s="199"/>
      <c r="L178" s="204"/>
      <c r="M178" s="205"/>
      <c r="N178" s="206"/>
      <c r="O178" s="206"/>
      <c r="P178" s="206"/>
      <c r="Q178" s="206"/>
      <c r="R178" s="206"/>
      <c r="S178" s="206"/>
      <c r="T178" s="207"/>
      <c r="AT178" s="208" t="s">
        <v>159</v>
      </c>
      <c r="AU178" s="208" t="s">
        <v>169</v>
      </c>
      <c r="AV178" s="13" t="s">
        <v>80</v>
      </c>
      <c r="AW178" s="13" t="s">
        <v>34</v>
      </c>
      <c r="AX178" s="13" t="s">
        <v>73</v>
      </c>
      <c r="AY178" s="208" t="s">
        <v>148</v>
      </c>
    </row>
    <row r="179" spans="1:65" s="14" customFormat="1" ht="11.25">
      <c r="B179" s="209"/>
      <c r="C179" s="210"/>
      <c r="D179" s="200" t="s">
        <v>159</v>
      </c>
      <c r="E179" s="211" t="s">
        <v>19</v>
      </c>
      <c r="F179" s="212" t="s">
        <v>1282</v>
      </c>
      <c r="G179" s="210"/>
      <c r="H179" s="213">
        <v>0.44500000000000001</v>
      </c>
      <c r="I179" s="214"/>
      <c r="J179" s="210"/>
      <c r="K179" s="210"/>
      <c r="L179" s="215"/>
      <c r="M179" s="216"/>
      <c r="N179" s="217"/>
      <c r="O179" s="217"/>
      <c r="P179" s="217"/>
      <c r="Q179" s="217"/>
      <c r="R179" s="217"/>
      <c r="S179" s="217"/>
      <c r="T179" s="218"/>
      <c r="AT179" s="219" t="s">
        <v>159</v>
      </c>
      <c r="AU179" s="219" t="s">
        <v>169</v>
      </c>
      <c r="AV179" s="14" t="s">
        <v>82</v>
      </c>
      <c r="AW179" s="14" t="s">
        <v>34</v>
      </c>
      <c r="AX179" s="14" t="s">
        <v>73</v>
      </c>
      <c r="AY179" s="219" t="s">
        <v>148</v>
      </c>
    </row>
    <row r="180" spans="1:65" s="15" customFormat="1" ht="11.25">
      <c r="B180" s="220"/>
      <c r="C180" s="221"/>
      <c r="D180" s="200" t="s">
        <v>159</v>
      </c>
      <c r="E180" s="222" t="s">
        <v>19</v>
      </c>
      <c r="F180" s="223" t="s">
        <v>162</v>
      </c>
      <c r="G180" s="221"/>
      <c r="H180" s="224">
        <v>0.44500000000000001</v>
      </c>
      <c r="I180" s="225"/>
      <c r="J180" s="221"/>
      <c r="K180" s="221"/>
      <c r="L180" s="226"/>
      <c r="M180" s="227"/>
      <c r="N180" s="228"/>
      <c r="O180" s="228"/>
      <c r="P180" s="228"/>
      <c r="Q180" s="228"/>
      <c r="R180" s="228"/>
      <c r="S180" s="228"/>
      <c r="T180" s="229"/>
      <c r="AT180" s="230" t="s">
        <v>159</v>
      </c>
      <c r="AU180" s="230" t="s">
        <v>169</v>
      </c>
      <c r="AV180" s="15" t="s">
        <v>155</v>
      </c>
      <c r="AW180" s="15" t="s">
        <v>34</v>
      </c>
      <c r="AX180" s="15" t="s">
        <v>80</v>
      </c>
      <c r="AY180" s="230" t="s">
        <v>148</v>
      </c>
    </row>
    <row r="181" spans="1:65" s="2" customFormat="1" ht="66.75" customHeight="1">
      <c r="A181" s="36"/>
      <c r="B181" s="37"/>
      <c r="C181" s="180" t="s">
        <v>261</v>
      </c>
      <c r="D181" s="180" t="s">
        <v>150</v>
      </c>
      <c r="E181" s="181" t="s">
        <v>1283</v>
      </c>
      <c r="F181" s="182" t="s">
        <v>1284</v>
      </c>
      <c r="G181" s="183" t="s">
        <v>1192</v>
      </c>
      <c r="H181" s="184">
        <v>0.495</v>
      </c>
      <c r="I181" s="185"/>
      <c r="J181" s="186">
        <f>ROUND(I181*H181,2)</f>
        <v>0</v>
      </c>
      <c r="K181" s="182" t="s">
        <v>1193</v>
      </c>
      <c r="L181" s="41"/>
      <c r="M181" s="187" t="s">
        <v>19</v>
      </c>
      <c r="N181" s="188" t="s">
        <v>44</v>
      </c>
      <c r="O181" s="66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1173</v>
      </c>
      <c r="AT181" s="191" t="s">
        <v>150</v>
      </c>
      <c r="AU181" s="191" t="s">
        <v>169</v>
      </c>
      <c r="AY181" s="19" t="s">
        <v>148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80</v>
      </c>
      <c r="BK181" s="192">
        <f>ROUND(I181*H181,2)</f>
        <v>0</v>
      </c>
      <c r="BL181" s="19" t="s">
        <v>1173</v>
      </c>
      <c r="BM181" s="191" t="s">
        <v>1285</v>
      </c>
    </row>
    <row r="182" spans="1:65" s="13" customFormat="1" ht="11.25">
      <c r="B182" s="198"/>
      <c r="C182" s="199"/>
      <c r="D182" s="200" t="s">
        <v>159</v>
      </c>
      <c r="E182" s="201" t="s">
        <v>19</v>
      </c>
      <c r="F182" s="202" t="s">
        <v>1286</v>
      </c>
      <c r="G182" s="199"/>
      <c r="H182" s="201" t="s">
        <v>19</v>
      </c>
      <c r="I182" s="203"/>
      <c r="J182" s="199"/>
      <c r="K182" s="199"/>
      <c r="L182" s="204"/>
      <c r="M182" s="205"/>
      <c r="N182" s="206"/>
      <c r="O182" s="206"/>
      <c r="P182" s="206"/>
      <c r="Q182" s="206"/>
      <c r="R182" s="206"/>
      <c r="S182" s="206"/>
      <c r="T182" s="207"/>
      <c r="AT182" s="208" t="s">
        <v>159</v>
      </c>
      <c r="AU182" s="208" t="s">
        <v>169</v>
      </c>
      <c r="AV182" s="13" t="s">
        <v>80</v>
      </c>
      <c r="AW182" s="13" t="s">
        <v>34</v>
      </c>
      <c r="AX182" s="13" t="s">
        <v>73</v>
      </c>
      <c r="AY182" s="208" t="s">
        <v>148</v>
      </c>
    </row>
    <row r="183" spans="1:65" s="14" customFormat="1" ht="11.25">
      <c r="B183" s="209"/>
      <c r="C183" s="210"/>
      <c r="D183" s="200" t="s">
        <v>159</v>
      </c>
      <c r="E183" s="211" t="s">
        <v>19</v>
      </c>
      <c r="F183" s="212" t="s">
        <v>1287</v>
      </c>
      <c r="G183" s="210"/>
      <c r="H183" s="213">
        <v>0.05</v>
      </c>
      <c r="I183" s="214"/>
      <c r="J183" s="210"/>
      <c r="K183" s="210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159</v>
      </c>
      <c r="AU183" s="219" t="s">
        <v>169</v>
      </c>
      <c r="AV183" s="14" t="s">
        <v>82</v>
      </c>
      <c r="AW183" s="14" t="s">
        <v>34</v>
      </c>
      <c r="AX183" s="14" t="s">
        <v>73</v>
      </c>
      <c r="AY183" s="219" t="s">
        <v>148</v>
      </c>
    </row>
    <row r="184" spans="1:65" s="13" customFormat="1" ht="11.25">
      <c r="B184" s="198"/>
      <c r="C184" s="199"/>
      <c r="D184" s="200" t="s">
        <v>159</v>
      </c>
      <c r="E184" s="201" t="s">
        <v>19</v>
      </c>
      <c r="F184" s="202" t="s">
        <v>1288</v>
      </c>
      <c r="G184" s="199"/>
      <c r="H184" s="201" t="s">
        <v>19</v>
      </c>
      <c r="I184" s="203"/>
      <c r="J184" s="199"/>
      <c r="K184" s="199"/>
      <c r="L184" s="204"/>
      <c r="M184" s="205"/>
      <c r="N184" s="206"/>
      <c r="O184" s="206"/>
      <c r="P184" s="206"/>
      <c r="Q184" s="206"/>
      <c r="R184" s="206"/>
      <c r="S184" s="206"/>
      <c r="T184" s="207"/>
      <c r="AT184" s="208" t="s">
        <v>159</v>
      </c>
      <c r="AU184" s="208" t="s">
        <v>169</v>
      </c>
      <c r="AV184" s="13" t="s">
        <v>80</v>
      </c>
      <c r="AW184" s="13" t="s">
        <v>34</v>
      </c>
      <c r="AX184" s="13" t="s">
        <v>73</v>
      </c>
      <c r="AY184" s="208" t="s">
        <v>148</v>
      </c>
    </row>
    <row r="185" spans="1:65" s="14" customFormat="1" ht="11.25">
      <c r="B185" s="209"/>
      <c r="C185" s="210"/>
      <c r="D185" s="200" t="s">
        <v>159</v>
      </c>
      <c r="E185" s="211" t="s">
        <v>19</v>
      </c>
      <c r="F185" s="212" t="s">
        <v>1282</v>
      </c>
      <c r="G185" s="210"/>
      <c r="H185" s="213">
        <v>0.44500000000000001</v>
      </c>
      <c r="I185" s="214"/>
      <c r="J185" s="210"/>
      <c r="K185" s="210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159</v>
      </c>
      <c r="AU185" s="219" t="s">
        <v>169</v>
      </c>
      <c r="AV185" s="14" t="s">
        <v>82</v>
      </c>
      <c r="AW185" s="14" t="s">
        <v>34</v>
      </c>
      <c r="AX185" s="14" t="s">
        <v>73</v>
      </c>
      <c r="AY185" s="219" t="s">
        <v>148</v>
      </c>
    </row>
    <row r="186" spans="1:65" s="15" customFormat="1" ht="11.25">
      <c r="B186" s="220"/>
      <c r="C186" s="221"/>
      <c r="D186" s="200" t="s">
        <v>159</v>
      </c>
      <c r="E186" s="222" t="s">
        <v>19</v>
      </c>
      <c r="F186" s="223" t="s">
        <v>162</v>
      </c>
      <c r="G186" s="221"/>
      <c r="H186" s="224">
        <v>0.495</v>
      </c>
      <c r="I186" s="225"/>
      <c r="J186" s="221"/>
      <c r="K186" s="221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159</v>
      </c>
      <c r="AU186" s="230" t="s">
        <v>169</v>
      </c>
      <c r="AV186" s="15" t="s">
        <v>155</v>
      </c>
      <c r="AW186" s="15" t="s">
        <v>34</v>
      </c>
      <c r="AX186" s="15" t="s">
        <v>80</v>
      </c>
      <c r="AY186" s="230" t="s">
        <v>148</v>
      </c>
    </row>
    <row r="187" spans="1:65" s="2" customFormat="1" ht="55.5" customHeight="1">
      <c r="A187" s="36"/>
      <c r="B187" s="37"/>
      <c r="C187" s="180" t="s">
        <v>267</v>
      </c>
      <c r="D187" s="180" t="s">
        <v>150</v>
      </c>
      <c r="E187" s="181" t="s">
        <v>1289</v>
      </c>
      <c r="F187" s="182" t="s">
        <v>1290</v>
      </c>
      <c r="G187" s="183" t="s">
        <v>1291</v>
      </c>
      <c r="H187" s="184">
        <v>4</v>
      </c>
      <c r="I187" s="185"/>
      <c r="J187" s="186">
        <f>ROUND(I187*H187,2)</f>
        <v>0</v>
      </c>
      <c r="K187" s="182" t="s">
        <v>1193</v>
      </c>
      <c r="L187" s="41"/>
      <c r="M187" s="187" t="s">
        <v>19</v>
      </c>
      <c r="N187" s="188" t="s">
        <v>44</v>
      </c>
      <c r="O187" s="66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1" t="s">
        <v>1173</v>
      </c>
      <c r="AT187" s="191" t="s">
        <v>150</v>
      </c>
      <c r="AU187" s="191" t="s">
        <v>169</v>
      </c>
      <c r="AY187" s="19" t="s">
        <v>148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9" t="s">
        <v>80</v>
      </c>
      <c r="BK187" s="192">
        <f>ROUND(I187*H187,2)</f>
        <v>0</v>
      </c>
      <c r="BL187" s="19" t="s">
        <v>1173</v>
      </c>
      <c r="BM187" s="191" t="s">
        <v>1292</v>
      </c>
    </row>
    <row r="188" spans="1:65" s="13" customFormat="1" ht="11.25">
      <c r="B188" s="198"/>
      <c r="C188" s="199"/>
      <c r="D188" s="200" t="s">
        <v>159</v>
      </c>
      <c r="E188" s="201" t="s">
        <v>19</v>
      </c>
      <c r="F188" s="202" t="s">
        <v>1293</v>
      </c>
      <c r="G188" s="199"/>
      <c r="H188" s="201" t="s">
        <v>19</v>
      </c>
      <c r="I188" s="203"/>
      <c r="J188" s="199"/>
      <c r="K188" s="199"/>
      <c r="L188" s="204"/>
      <c r="M188" s="205"/>
      <c r="N188" s="206"/>
      <c r="O188" s="206"/>
      <c r="P188" s="206"/>
      <c r="Q188" s="206"/>
      <c r="R188" s="206"/>
      <c r="S188" s="206"/>
      <c r="T188" s="207"/>
      <c r="AT188" s="208" t="s">
        <v>159</v>
      </c>
      <c r="AU188" s="208" t="s">
        <v>169</v>
      </c>
      <c r="AV188" s="13" t="s">
        <v>80</v>
      </c>
      <c r="AW188" s="13" t="s">
        <v>34</v>
      </c>
      <c r="AX188" s="13" t="s">
        <v>73</v>
      </c>
      <c r="AY188" s="208" t="s">
        <v>148</v>
      </c>
    </row>
    <row r="189" spans="1:65" s="14" customFormat="1" ht="11.25">
      <c r="B189" s="209"/>
      <c r="C189" s="210"/>
      <c r="D189" s="200" t="s">
        <v>159</v>
      </c>
      <c r="E189" s="211" t="s">
        <v>19</v>
      </c>
      <c r="F189" s="212" t="s">
        <v>1294</v>
      </c>
      <c r="G189" s="210"/>
      <c r="H189" s="213">
        <v>4</v>
      </c>
      <c r="I189" s="214"/>
      <c r="J189" s="210"/>
      <c r="K189" s="210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159</v>
      </c>
      <c r="AU189" s="219" t="s">
        <v>169</v>
      </c>
      <c r="AV189" s="14" t="s">
        <v>82</v>
      </c>
      <c r="AW189" s="14" t="s">
        <v>34</v>
      </c>
      <c r="AX189" s="14" t="s">
        <v>73</v>
      </c>
      <c r="AY189" s="219" t="s">
        <v>148</v>
      </c>
    </row>
    <row r="190" spans="1:65" s="15" customFormat="1" ht="11.25">
      <c r="B190" s="220"/>
      <c r="C190" s="221"/>
      <c r="D190" s="200" t="s">
        <v>159</v>
      </c>
      <c r="E190" s="222" t="s">
        <v>19</v>
      </c>
      <c r="F190" s="223" t="s">
        <v>162</v>
      </c>
      <c r="G190" s="221"/>
      <c r="H190" s="224">
        <v>4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159</v>
      </c>
      <c r="AU190" s="230" t="s">
        <v>169</v>
      </c>
      <c r="AV190" s="15" t="s">
        <v>155</v>
      </c>
      <c r="AW190" s="15" t="s">
        <v>34</v>
      </c>
      <c r="AX190" s="15" t="s">
        <v>80</v>
      </c>
      <c r="AY190" s="230" t="s">
        <v>148</v>
      </c>
    </row>
    <row r="191" spans="1:65" s="2" customFormat="1" ht="49.15" customHeight="1">
      <c r="A191" s="36"/>
      <c r="B191" s="37"/>
      <c r="C191" s="180" t="s">
        <v>272</v>
      </c>
      <c r="D191" s="180" t="s">
        <v>150</v>
      </c>
      <c r="E191" s="181" t="s">
        <v>1295</v>
      </c>
      <c r="F191" s="182" t="s">
        <v>1296</v>
      </c>
      <c r="G191" s="183" t="s">
        <v>1291</v>
      </c>
      <c r="H191" s="184">
        <v>2</v>
      </c>
      <c r="I191" s="185"/>
      <c r="J191" s="186">
        <f>ROUND(I191*H191,2)</f>
        <v>0</v>
      </c>
      <c r="K191" s="182" t="s">
        <v>1193</v>
      </c>
      <c r="L191" s="41"/>
      <c r="M191" s="187" t="s">
        <v>19</v>
      </c>
      <c r="N191" s="188" t="s">
        <v>44</v>
      </c>
      <c r="O191" s="66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1" t="s">
        <v>1173</v>
      </c>
      <c r="AT191" s="191" t="s">
        <v>150</v>
      </c>
      <c r="AU191" s="191" t="s">
        <v>169</v>
      </c>
      <c r="AY191" s="19" t="s">
        <v>148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9" t="s">
        <v>80</v>
      </c>
      <c r="BK191" s="192">
        <f>ROUND(I191*H191,2)</f>
        <v>0</v>
      </c>
      <c r="BL191" s="19" t="s">
        <v>1173</v>
      </c>
      <c r="BM191" s="191" t="s">
        <v>1297</v>
      </c>
    </row>
    <row r="192" spans="1:65" s="13" customFormat="1" ht="11.25">
      <c r="B192" s="198"/>
      <c r="C192" s="199"/>
      <c r="D192" s="200" t="s">
        <v>159</v>
      </c>
      <c r="E192" s="201" t="s">
        <v>19</v>
      </c>
      <c r="F192" s="202" t="s">
        <v>1298</v>
      </c>
      <c r="G192" s="199"/>
      <c r="H192" s="201" t="s">
        <v>19</v>
      </c>
      <c r="I192" s="203"/>
      <c r="J192" s="199"/>
      <c r="K192" s="199"/>
      <c r="L192" s="204"/>
      <c r="M192" s="205"/>
      <c r="N192" s="206"/>
      <c r="O192" s="206"/>
      <c r="P192" s="206"/>
      <c r="Q192" s="206"/>
      <c r="R192" s="206"/>
      <c r="S192" s="206"/>
      <c r="T192" s="207"/>
      <c r="AT192" s="208" t="s">
        <v>159</v>
      </c>
      <c r="AU192" s="208" t="s">
        <v>169</v>
      </c>
      <c r="AV192" s="13" t="s">
        <v>80</v>
      </c>
      <c r="AW192" s="13" t="s">
        <v>34</v>
      </c>
      <c r="AX192" s="13" t="s">
        <v>73</v>
      </c>
      <c r="AY192" s="208" t="s">
        <v>148</v>
      </c>
    </row>
    <row r="193" spans="1:65" s="14" customFormat="1" ht="11.25">
      <c r="B193" s="209"/>
      <c r="C193" s="210"/>
      <c r="D193" s="200" t="s">
        <v>159</v>
      </c>
      <c r="E193" s="211" t="s">
        <v>19</v>
      </c>
      <c r="F193" s="212" t="s">
        <v>82</v>
      </c>
      <c r="G193" s="210"/>
      <c r="H193" s="213">
        <v>2</v>
      </c>
      <c r="I193" s="214"/>
      <c r="J193" s="210"/>
      <c r="K193" s="210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159</v>
      </c>
      <c r="AU193" s="219" t="s">
        <v>169</v>
      </c>
      <c r="AV193" s="14" t="s">
        <v>82</v>
      </c>
      <c r="AW193" s="14" t="s">
        <v>34</v>
      </c>
      <c r="AX193" s="14" t="s">
        <v>73</v>
      </c>
      <c r="AY193" s="219" t="s">
        <v>148</v>
      </c>
    </row>
    <row r="194" spans="1:65" s="15" customFormat="1" ht="11.25">
      <c r="B194" s="220"/>
      <c r="C194" s="221"/>
      <c r="D194" s="200" t="s">
        <v>159</v>
      </c>
      <c r="E194" s="222" t="s">
        <v>19</v>
      </c>
      <c r="F194" s="223" t="s">
        <v>162</v>
      </c>
      <c r="G194" s="221"/>
      <c r="H194" s="224">
        <v>2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159</v>
      </c>
      <c r="AU194" s="230" t="s">
        <v>169</v>
      </c>
      <c r="AV194" s="15" t="s">
        <v>155</v>
      </c>
      <c r="AW194" s="15" t="s">
        <v>34</v>
      </c>
      <c r="AX194" s="15" t="s">
        <v>80</v>
      </c>
      <c r="AY194" s="230" t="s">
        <v>148</v>
      </c>
    </row>
    <row r="195" spans="1:65" s="2" customFormat="1" ht="37.9" customHeight="1">
      <c r="A195" s="36"/>
      <c r="B195" s="37"/>
      <c r="C195" s="180" t="s">
        <v>280</v>
      </c>
      <c r="D195" s="180" t="s">
        <v>150</v>
      </c>
      <c r="E195" s="181" t="s">
        <v>1299</v>
      </c>
      <c r="F195" s="182" t="s">
        <v>1300</v>
      </c>
      <c r="G195" s="183" t="s">
        <v>283</v>
      </c>
      <c r="H195" s="184">
        <v>45</v>
      </c>
      <c r="I195" s="185"/>
      <c r="J195" s="186">
        <f>ROUND(I195*H195,2)</f>
        <v>0</v>
      </c>
      <c r="K195" s="182" t="s">
        <v>1193</v>
      </c>
      <c r="L195" s="41"/>
      <c r="M195" s="187" t="s">
        <v>19</v>
      </c>
      <c r="N195" s="188" t="s">
        <v>44</v>
      </c>
      <c r="O195" s="66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1" t="s">
        <v>1173</v>
      </c>
      <c r="AT195" s="191" t="s">
        <v>150</v>
      </c>
      <c r="AU195" s="191" t="s">
        <v>169</v>
      </c>
      <c r="AY195" s="19" t="s">
        <v>148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80</v>
      </c>
      <c r="BK195" s="192">
        <f>ROUND(I195*H195,2)</f>
        <v>0</v>
      </c>
      <c r="BL195" s="19" t="s">
        <v>1173</v>
      </c>
      <c r="BM195" s="191" t="s">
        <v>1301</v>
      </c>
    </row>
    <row r="196" spans="1:65" s="13" customFormat="1" ht="22.5">
      <c r="B196" s="198"/>
      <c r="C196" s="199"/>
      <c r="D196" s="200" t="s">
        <v>159</v>
      </c>
      <c r="E196" s="201" t="s">
        <v>19</v>
      </c>
      <c r="F196" s="202" t="s">
        <v>1302</v>
      </c>
      <c r="G196" s="199"/>
      <c r="H196" s="201" t="s">
        <v>19</v>
      </c>
      <c r="I196" s="203"/>
      <c r="J196" s="199"/>
      <c r="K196" s="199"/>
      <c r="L196" s="204"/>
      <c r="M196" s="205"/>
      <c r="N196" s="206"/>
      <c r="O196" s="206"/>
      <c r="P196" s="206"/>
      <c r="Q196" s="206"/>
      <c r="R196" s="206"/>
      <c r="S196" s="206"/>
      <c r="T196" s="207"/>
      <c r="AT196" s="208" t="s">
        <v>159</v>
      </c>
      <c r="AU196" s="208" t="s">
        <v>169</v>
      </c>
      <c r="AV196" s="13" t="s">
        <v>80</v>
      </c>
      <c r="AW196" s="13" t="s">
        <v>34</v>
      </c>
      <c r="AX196" s="13" t="s">
        <v>73</v>
      </c>
      <c r="AY196" s="208" t="s">
        <v>148</v>
      </c>
    </row>
    <row r="197" spans="1:65" s="14" customFormat="1" ht="11.25">
      <c r="B197" s="209"/>
      <c r="C197" s="210"/>
      <c r="D197" s="200" t="s">
        <v>159</v>
      </c>
      <c r="E197" s="211" t="s">
        <v>19</v>
      </c>
      <c r="F197" s="212" t="s">
        <v>443</v>
      </c>
      <c r="G197" s="210"/>
      <c r="H197" s="213">
        <v>45</v>
      </c>
      <c r="I197" s="214"/>
      <c r="J197" s="210"/>
      <c r="K197" s="210"/>
      <c r="L197" s="215"/>
      <c r="M197" s="216"/>
      <c r="N197" s="217"/>
      <c r="O197" s="217"/>
      <c r="P197" s="217"/>
      <c r="Q197" s="217"/>
      <c r="R197" s="217"/>
      <c r="S197" s="217"/>
      <c r="T197" s="218"/>
      <c r="AT197" s="219" t="s">
        <v>159</v>
      </c>
      <c r="AU197" s="219" t="s">
        <v>169</v>
      </c>
      <c r="AV197" s="14" t="s">
        <v>82</v>
      </c>
      <c r="AW197" s="14" t="s">
        <v>34</v>
      </c>
      <c r="AX197" s="14" t="s">
        <v>73</v>
      </c>
      <c r="AY197" s="219" t="s">
        <v>148</v>
      </c>
    </row>
    <row r="198" spans="1:65" s="15" customFormat="1" ht="11.25">
      <c r="B198" s="220"/>
      <c r="C198" s="221"/>
      <c r="D198" s="200" t="s">
        <v>159</v>
      </c>
      <c r="E198" s="222" t="s">
        <v>19</v>
      </c>
      <c r="F198" s="223" t="s">
        <v>162</v>
      </c>
      <c r="G198" s="221"/>
      <c r="H198" s="224">
        <v>45</v>
      </c>
      <c r="I198" s="225"/>
      <c r="J198" s="221"/>
      <c r="K198" s="221"/>
      <c r="L198" s="226"/>
      <c r="M198" s="227"/>
      <c r="N198" s="228"/>
      <c r="O198" s="228"/>
      <c r="P198" s="228"/>
      <c r="Q198" s="228"/>
      <c r="R198" s="228"/>
      <c r="S198" s="228"/>
      <c r="T198" s="229"/>
      <c r="AT198" s="230" t="s">
        <v>159</v>
      </c>
      <c r="AU198" s="230" t="s">
        <v>169</v>
      </c>
      <c r="AV198" s="15" t="s">
        <v>155</v>
      </c>
      <c r="AW198" s="15" t="s">
        <v>34</v>
      </c>
      <c r="AX198" s="15" t="s">
        <v>80</v>
      </c>
      <c r="AY198" s="230" t="s">
        <v>148</v>
      </c>
    </row>
    <row r="199" spans="1:65" s="2" customFormat="1" ht="16.5" customHeight="1">
      <c r="A199" s="36"/>
      <c r="B199" s="37"/>
      <c r="C199" s="231" t="s">
        <v>7</v>
      </c>
      <c r="D199" s="231" t="s">
        <v>234</v>
      </c>
      <c r="E199" s="232" t="s">
        <v>1303</v>
      </c>
      <c r="F199" s="233" t="s">
        <v>1304</v>
      </c>
      <c r="G199" s="234" t="s">
        <v>283</v>
      </c>
      <c r="H199" s="235">
        <v>27</v>
      </c>
      <c r="I199" s="236"/>
      <c r="J199" s="237">
        <f>ROUND(I199*H199,2)</f>
        <v>0</v>
      </c>
      <c r="K199" s="233" t="s">
        <v>1193</v>
      </c>
      <c r="L199" s="238"/>
      <c r="M199" s="239" t="s">
        <v>19</v>
      </c>
      <c r="N199" s="240" t="s">
        <v>44</v>
      </c>
      <c r="O199" s="66"/>
      <c r="P199" s="189">
        <f>O199*H199</f>
        <v>0</v>
      </c>
      <c r="Q199" s="189">
        <v>1.0059999999999999E-2</v>
      </c>
      <c r="R199" s="189">
        <f>Q199*H199</f>
        <v>0.27161999999999997</v>
      </c>
      <c r="S199" s="189">
        <v>0</v>
      </c>
      <c r="T199" s="19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1" t="s">
        <v>1173</v>
      </c>
      <c r="AT199" s="191" t="s">
        <v>234</v>
      </c>
      <c r="AU199" s="191" t="s">
        <v>169</v>
      </c>
      <c r="AY199" s="19" t="s">
        <v>148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9" t="s">
        <v>80</v>
      </c>
      <c r="BK199" s="192">
        <f>ROUND(I199*H199,2)</f>
        <v>0</v>
      </c>
      <c r="BL199" s="19" t="s">
        <v>1173</v>
      </c>
      <c r="BM199" s="191" t="s">
        <v>1305</v>
      </c>
    </row>
    <row r="200" spans="1:65" s="13" customFormat="1" ht="11.25">
      <c r="B200" s="198"/>
      <c r="C200" s="199"/>
      <c r="D200" s="200" t="s">
        <v>159</v>
      </c>
      <c r="E200" s="201" t="s">
        <v>19</v>
      </c>
      <c r="F200" s="202" t="s">
        <v>1306</v>
      </c>
      <c r="G200" s="199"/>
      <c r="H200" s="201" t="s">
        <v>19</v>
      </c>
      <c r="I200" s="203"/>
      <c r="J200" s="199"/>
      <c r="K200" s="199"/>
      <c r="L200" s="204"/>
      <c r="M200" s="205"/>
      <c r="N200" s="206"/>
      <c r="O200" s="206"/>
      <c r="P200" s="206"/>
      <c r="Q200" s="206"/>
      <c r="R200" s="206"/>
      <c r="S200" s="206"/>
      <c r="T200" s="207"/>
      <c r="AT200" s="208" t="s">
        <v>159</v>
      </c>
      <c r="AU200" s="208" t="s">
        <v>169</v>
      </c>
      <c r="AV200" s="13" t="s">
        <v>80</v>
      </c>
      <c r="AW200" s="13" t="s">
        <v>34</v>
      </c>
      <c r="AX200" s="13" t="s">
        <v>73</v>
      </c>
      <c r="AY200" s="208" t="s">
        <v>148</v>
      </c>
    </row>
    <row r="201" spans="1:65" s="14" customFormat="1" ht="11.25">
      <c r="B201" s="209"/>
      <c r="C201" s="210"/>
      <c r="D201" s="200" t="s">
        <v>159</v>
      </c>
      <c r="E201" s="211" t="s">
        <v>19</v>
      </c>
      <c r="F201" s="212" t="s">
        <v>326</v>
      </c>
      <c r="G201" s="210"/>
      <c r="H201" s="213">
        <v>27</v>
      </c>
      <c r="I201" s="214"/>
      <c r="J201" s="210"/>
      <c r="K201" s="210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159</v>
      </c>
      <c r="AU201" s="219" t="s">
        <v>169</v>
      </c>
      <c r="AV201" s="14" t="s">
        <v>82</v>
      </c>
      <c r="AW201" s="14" t="s">
        <v>34</v>
      </c>
      <c r="AX201" s="14" t="s">
        <v>73</v>
      </c>
      <c r="AY201" s="219" t="s">
        <v>148</v>
      </c>
    </row>
    <row r="202" spans="1:65" s="15" customFormat="1" ht="11.25">
      <c r="B202" s="220"/>
      <c r="C202" s="221"/>
      <c r="D202" s="200" t="s">
        <v>159</v>
      </c>
      <c r="E202" s="222" t="s">
        <v>19</v>
      </c>
      <c r="F202" s="223" t="s">
        <v>162</v>
      </c>
      <c r="G202" s="221"/>
      <c r="H202" s="224">
        <v>27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159</v>
      </c>
      <c r="AU202" s="230" t="s">
        <v>169</v>
      </c>
      <c r="AV202" s="15" t="s">
        <v>155</v>
      </c>
      <c r="AW202" s="15" t="s">
        <v>34</v>
      </c>
      <c r="AX202" s="15" t="s">
        <v>80</v>
      </c>
      <c r="AY202" s="230" t="s">
        <v>148</v>
      </c>
    </row>
    <row r="203" spans="1:65" s="2" customFormat="1" ht="16.5" customHeight="1">
      <c r="A203" s="36"/>
      <c r="B203" s="37"/>
      <c r="C203" s="231" t="s">
        <v>294</v>
      </c>
      <c r="D203" s="231" t="s">
        <v>234</v>
      </c>
      <c r="E203" s="232" t="s">
        <v>1307</v>
      </c>
      <c r="F203" s="233" t="s">
        <v>1308</v>
      </c>
      <c r="G203" s="234" t="s">
        <v>283</v>
      </c>
      <c r="H203" s="235">
        <v>18</v>
      </c>
      <c r="I203" s="236"/>
      <c r="J203" s="237">
        <f>ROUND(I203*H203,2)</f>
        <v>0</v>
      </c>
      <c r="K203" s="233" t="s">
        <v>1193</v>
      </c>
      <c r="L203" s="238"/>
      <c r="M203" s="239" t="s">
        <v>19</v>
      </c>
      <c r="N203" s="240" t="s">
        <v>44</v>
      </c>
      <c r="O203" s="66"/>
      <c r="P203" s="189">
        <f>O203*H203</f>
        <v>0</v>
      </c>
      <c r="Q203" s="189">
        <v>1.0030000000000001E-2</v>
      </c>
      <c r="R203" s="189">
        <f>Q203*H203</f>
        <v>0.18054000000000001</v>
      </c>
      <c r="S203" s="189">
        <v>0</v>
      </c>
      <c r="T203" s="19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1" t="s">
        <v>1173</v>
      </c>
      <c r="AT203" s="191" t="s">
        <v>234</v>
      </c>
      <c r="AU203" s="191" t="s">
        <v>169</v>
      </c>
      <c r="AY203" s="19" t="s">
        <v>148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80</v>
      </c>
      <c r="BK203" s="192">
        <f>ROUND(I203*H203,2)</f>
        <v>0</v>
      </c>
      <c r="BL203" s="19" t="s">
        <v>1173</v>
      </c>
      <c r="BM203" s="191" t="s">
        <v>1309</v>
      </c>
    </row>
    <row r="204" spans="1:65" s="13" customFormat="1" ht="11.25">
      <c r="B204" s="198"/>
      <c r="C204" s="199"/>
      <c r="D204" s="200" t="s">
        <v>159</v>
      </c>
      <c r="E204" s="201" t="s">
        <v>19</v>
      </c>
      <c r="F204" s="202" t="s">
        <v>1310</v>
      </c>
      <c r="G204" s="199"/>
      <c r="H204" s="201" t="s">
        <v>19</v>
      </c>
      <c r="I204" s="203"/>
      <c r="J204" s="199"/>
      <c r="K204" s="199"/>
      <c r="L204" s="204"/>
      <c r="M204" s="205"/>
      <c r="N204" s="206"/>
      <c r="O204" s="206"/>
      <c r="P204" s="206"/>
      <c r="Q204" s="206"/>
      <c r="R204" s="206"/>
      <c r="S204" s="206"/>
      <c r="T204" s="207"/>
      <c r="AT204" s="208" t="s">
        <v>159</v>
      </c>
      <c r="AU204" s="208" t="s">
        <v>169</v>
      </c>
      <c r="AV204" s="13" t="s">
        <v>80</v>
      </c>
      <c r="AW204" s="13" t="s">
        <v>34</v>
      </c>
      <c r="AX204" s="13" t="s">
        <v>73</v>
      </c>
      <c r="AY204" s="208" t="s">
        <v>148</v>
      </c>
    </row>
    <row r="205" spans="1:65" s="14" customFormat="1" ht="11.25">
      <c r="B205" s="209"/>
      <c r="C205" s="210"/>
      <c r="D205" s="200" t="s">
        <v>159</v>
      </c>
      <c r="E205" s="211" t="s">
        <v>19</v>
      </c>
      <c r="F205" s="212" t="s">
        <v>267</v>
      </c>
      <c r="G205" s="210"/>
      <c r="H205" s="213">
        <v>18</v>
      </c>
      <c r="I205" s="214"/>
      <c r="J205" s="210"/>
      <c r="K205" s="210"/>
      <c r="L205" s="215"/>
      <c r="M205" s="216"/>
      <c r="N205" s="217"/>
      <c r="O205" s="217"/>
      <c r="P205" s="217"/>
      <c r="Q205" s="217"/>
      <c r="R205" s="217"/>
      <c r="S205" s="217"/>
      <c r="T205" s="218"/>
      <c r="AT205" s="219" t="s">
        <v>159</v>
      </c>
      <c r="AU205" s="219" t="s">
        <v>169</v>
      </c>
      <c r="AV205" s="14" t="s">
        <v>82</v>
      </c>
      <c r="AW205" s="14" t="s">
        <v>34</v>
      </c>
      <c r="AX205" s="14" t="s">
        <v>73</v>
      </c>
      <c r="AY205" s="219" t="s">
        <v>148</v>
      </c>
    </row>
    <row r="206" spans="1:65" s="15" customFormat="1" ht="11.25">
      <c r="B206" s="220"/>
      <c r="C206" s="221"/>
      <c r="D206" s="200" t="s">
        <v>159</v>
      </c>
      <c r="E206" s="222" t="s">
        <v>19</v>
      </c>
      <c r="F206" s="223" t="s">
        <v>162</v>
      </c>
      <c r="G206" s="221"/>
      <c r="H206" s="224">
        <v>18</v>
      </c>
      <c r="I206" s="225"/>
      <c r="J206" s="221"/>
      <c r="K206" s="221"/>
      <c r="L206" s="226"/>
      <c r="M206" s="227"/>
      <c r="N206" s="228"/>
      <c r="O206" s="228"/>
      <c r="P206" s="228"/>
      <c r="Q206" s="228"/>
      <c r="R206" s="228"/>
      <c r="S206" s="228"/>
      <c r="T206" s="229"/>
      <c r="AT206" s="230" t="s">
        <v>159</v>
      </c>
      <c r="AU206" s="230" t="s">
        <v>169</v>
      </c>
      <c r="AV206" s="15" t="s">
        <v>155</v>
      </c>
      <c r="AW206" s="15" t="s">
        <v>34</v>
      </c>
      <c r="AX206" s="15" t="s">
        <v>80</v>
      </c>
      <c r="AY206" s="230" t="s">
        <v>148</v>
      </c>
    </row>
    <row r="207" spans="1:65" s="12" customFormat="1" ht="22.9" customHeight="1">
      <c r="B207" s="164"/>
      <c r="C207" s="165"/>
      <c r="D207" s="166" t="s">
        <v>72</v>
      </c>
      <c r="E207" s="178" t="s">
        <v>213</v>
      </c>
      <c r="F207" s="178" t="s">
        <v>589</v>
      </c>
      <c r="G207" s="165"/>
      <c r="H207" s="165"/>
      <c r="I207" s="168"/>
      <c r="J207" s="179">
        <f>BK207</f>
        <v>0</v>
      </c>
      <c r="K207" s="165"/>
      <c r="L207" s="170"/>
      <c r="M207" s="171"/>
      <c r="N207" s="172"/>
      <c r="O207" s="172"/>
      <c r="P207" s="173">
        <f>P208+P230</f>
        <v>0</v>
      </c>
      <c r="Q207" s="172"/>
      <c r="R207" s="173">
        <f>R208+R230</f>
        <v>0</v>
      </c>
      <c r="S207" s="172"/>
      <c r="T207" s="174">
        <f>T208+T230</f>
        <v>0</v>
      </c>
      <c r="AR207" s="175" t="s">
        <v>80</v>
      </c>
      <c r="AT207" s="176" t="s">
        <v>72</v>
      </c>
      <c r="AU207" s="176" t="s">
        <v>80</v>
      </c>
      <c r="AY207" s="175" t="s">
        <v>148</v>
      </c>
      <c r="BK207" s="177">
        <f>BK208+BK230</f>
        <v>0</v>
      </c>
    </row>
    <row r="208" spans="1:65" s="12" customFormat="1" ht="20.85" customHeight="1">
      <c r="B208" s="164"/>
      <c r="C208" s="165"/>
      <c r="D208" s="166" t="s">
        <v>72</v>
      </c>
      <c r="E208" s="178" t="s">
        <v>815</v>
      </c>
      <c r="F208" s="178" t="s">
        <v>1311</v>
      </c>
      <c r="G208" s="165"/>
      <c r="H208" s="165"/>
      <c r="I208" s="168"/>
      <c r="J208" s="179">
        <f>BK208</f>
        <v>0</v>
      </c>
      <c r="K208" s="165"/>
      <c r="L208" s="170"/>
      <c r="M208" s="171"/>
      <c r="N208" s="172"/>
      <c r="O208" s="172"/>
      <c r="P208" s="173">
        <f>SUM(P209:P229)</f>
        <v>0</v>
      </c>
      <c r="Q208" s="172"/>
      <c r="R208" s="173">
        <f>SUM(R209:R229)</f>
        <v>0</v>
      </c>
      <c r="S208" s="172"/>
      <c r="T208" s="174">
        <f>SUM(T209:T229)</f>
        <v>0</v>
      </c>
      <c r="AR208" s="175" t="s">
        <v>80</v>
      </c>
      <c r="AT208" s="176" t="s">
        <v>72</v>
      </c>
      <c r="AU208" s="176" t="s">
        <v>82</v>
      </c>
      <c r="AY208" s="175" t="s">
        <v>148</v>
      </c>
      <c r="BK208" s="177">
        <f>SUM(BK209:BK229)</f>
        <v>0</v>
      </c>
    </row>
    <row r="209" spans="1:65" s="2" customFormat="1" ht="44.25" customHeight="1">
      <c r="A209" s="36"/>
      <c r="B209" s="37"/>
      <c r="C209" s="180" t="s">
        <v>301</v>
      </c>
      <c r="D209" s="180" t="s">
        <v>150</v>
      </c>
      <c r="E209" s="181" t="s">
        <v>1312</v>
      </c>
      <c r="F209" s="182" t="s">
        <v>1313</v>
      </c>
      <c r="G209" s="183" t="s">
        <v>172</v>
      </c>
      <c r="H209" s="184">
        <v>150.28899999999999</v>
      </c>
      <c r="I209" s="185"/>
      <c r="J209" s="186">
        <f>ROUND(I209*H209,2)</f>
        <v>0</v>
      </c>
      <c r="K209" s="182" t="s">
        <v>1193</v>
      </c>
      <c r="L209" s="41"/>
      <c r="M209" s="187" t="s">
        <v>19</v>
      </c>
      <c r="N209" s="188" t="s">
        <v>44</v>
      </c>
      <c r="O209" s="66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1" t="s">
        <v>155</v>
      </c>
      <c r="AT209" s="191" t="s">
        <v>150</v>
      </c>
      <c r="AU209" s="191" t="s">
        <v>169</v>
      </c>
      <c r="AY209" s="19" t="s">
        <v>148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80</v>
      </c>
      <c r="BK209" s="192">
        <f>ROUND(I209*H209,2)</f>
        <v>0</v>
      </c>
      <c r="BL209" s="19" t="s">
        <v>155</v>
      </c>
      <c r="BM209" s="191" t="s">
        <v>1314</v>
      </c>
    </row>
    <row r="210" spans="1:65" s="13" customFormat="1" ht="22.5">
      <c r="B210" s="198"/>
      <c r="C210" s="199"/>
      <c r="D210" s="200" t="s">
        <v>159</v>
      </c>
      <c r="E210" s="201" t="s">
        <v>19</v>
      </c>
      <c r="F210" s="202" t="s">
        <v>1315</v>
      </c>
      <c r="G210" s="199"/>
      <c r="H210" s="201" t="s">
        <v>19</v>
      </c>
      <c r="I210" s="203"/>
      <c r="J210" s="199"/>
      <c r="K210" s="199"/>
      <c r="L210" s="204"/>
      <c r="M210" s="205"/>
      <c r="N210" s="206"/>
      <c r="O210" s="206"/>
      <c r="P210" s="206"/>
      <c r="Q210" s="206"/>
      <c r="R210" s="206"/>
      <c r="S210" s="206"/>
      <c r="T210" s="207"/>
      <c r="AT210" s="208" t="s">
        <v>159</v>
      </c>
      <c r="AU210" s="208" t="s">
        <v>169</v>
      </c>
      <c r="AV210" s="13" t="s">
        <v>80</v>
      </c>
      <c r="AW210" s="13" t="s">
        <v>34</v>
      </c>
      <c r="AX210" s="13" t="s">
        <v>73</v>
      </c>
      <c r="AY210" s="208" t="s">
        <v>148</v>
      </c>
    </row>
    <row r="211" spans="1:65" s="13" customFormat="1" ht="11.25">
      <c r="B211" s="198"/>
      <c r="C211" s="199"/>
      <c r="D211" s="200" t="s">
        <v>159</v>
      </c>
      <c r="E211" s="201" t="s">
        <v>19</v>
      </c>
      <c r="F211" s="202" t="s">
        <v>1316</v>
      </c>
      <c r="G211" s="199"/>
      <c r="H211" s="201" t="s">
        <v>19</v>
      </c>
      <c r="I211" s="203"/>
      <c r="J211" s="199"/>
      <c r="K211" s="199"/>
      <c r="L211" s="204"/>
      <c r="M211" s="205"/>
      <c r="N211" s="206"/>
      <c r="O211" s="206"/>
      <c r="P211" s="206"/>
      <c r="Q211" s="206"/>
      <c r="R211" s="206"/>
      <c r="S211" s="206"/>
      <c r="T211" s="207"/>
      <c r="AT211" s="208" t="s">
        <v>159</v>
      </c>
      <c r="AU211" s="208" t="s">
        <v>169</v>
      </c>
      <c r="AV211" s="13" t="s">
        <v>80</v>
      </c>
      <c r="AW211" s="13" t="s">
        <v>34</v>
      </c>
      <c r="AX211" s="13" t="s">
        <v>73</v>
      </c>
      <c r="AY211" s="208" t="s">
        <v>148</v>
      </c>
    </row>
    <row r="212" spans="1:65" s="14" customFormat="1" ht="11.25">
      <c r="B212" s="209"/>
      <c r="C212" s="210"/>
      <c r="D212" s="200" t="s">
        <v>159</v>
      </c>
      <c r="E212" s="211" t="s">
        <v>19</v>
      </c>
      <c r="F212" s="212" t="s">
        <v>1317</v>
      </c>
      <c r="G212" s="210"/>
      <c r="H212" s="213">
        <v>88.6</v>
      </c>
      <c r="I212" s="214"/>
      <c r="J212" s="210"/>
      <c r="K212" s="210"/>
      <c r="L212" s="215"/>
      <c r="M212" s="216"/>
      <c r="N212" s="217"/>
      <c r="O212" s="217"/>
      <c r="P212" s="217"/>
      <c r="Q212" s="217"/>
      <c r="R212" s="217"/>
      <c r="S212" s="217"/>
      <c r="T212" s="218"/>
      <c r="AT212" s="219" t="s">
        <v>159</v>
      </c>
      <c r="AU212" s="219" t="s">
        <v>169</v>
      </c>
      <c r="AV212" s="14" t="s">
        <v>82</v>
      </c>
      <c r="AW212" s="14" t="s">
        <v>34</v>
      </c>
      <c r="AX212" s="14" t="s">
        <v>73</v>
      </c>
      <c r="AY212" s="219" t="s">
        <v>148</v>
      </c>
    </row>
    <row r="213" spans="1:65" s="13" customFormat="1" ht="11.25">
      <c r="B213" s="198"/>
      <c r="C213" s="199"/>
      <c r="D213" s="200" t="s">
        <v>159</v>
      </c>
      <c r="E213" s="201" t="s">
        <v>19</v>
      </c>
      <c r="F213" s="202" t="s">
        <v>1318</v>
      </c>
      <c r="G213" s="199"/>
      <c r="H213" s="201" t="s">
        <v>19</v>
      </c>
      <c r="I213" s="203"/>
      <c r="J213" s="199"/>
      <c r="K213" s="199"/>
      <c r="L213" s="204"/>
      <c r="M213" s="205"/>
      <c r="N213" s="206"/>
      <c r="O213" s="206"/>
      <c r="P213" s="206"/>
      <c r="Q213" s="206"/>
      <c r="R213" s="206"/>
      <c r="S213" s="206"/>
      <c r="T213" s="207"/>
      <c r="AT213" s="208" t="s">
        <v>159</v>
      </c>
      <c r="AU213" s="208" t="s">
        <v>169</v>
      </c>
      <c r="AV213" s="13" t="s">
        <v>80</v>
      </c>
      <c r="AW213" s="13" t="s">
        <v>34</v>
      </c>
      <c r="AX213" s="13" t="s">
        <v>73</v>
      </c>
      <c r="AY213" s="208" t="s">
        <v>148</v>
      </c>
    </row>
    <row r="214" spans="1:65" s="14" customFormat="1" ht="11.25">
      <c r="B214" s="209"/>
      <c r="C214" s="210"/>
      <c r="D214" s="200" t="s">
        <v>159</v>
      </c>
      <c r="E214" s="211" t="s">
        <v>19</v>
      </c>
      <c r="F214" s="212" t="s">
        <v>1319</v>
      </c>
      <c r="G214" s="210"/>
      <c r="H214" s="213">
        <v>61.689</v>
      </c>
      <c r="I214" s="214"/>
      <c r="J214" s="210"/>
      <c r="K214" s="210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159</v>
      </c>
      <c r="AU214" s="219" t="s">
        <v>169</v>
      </c>
      <c r="AV214" s="14" t="s">
        <v>82</v>
      </c>
      <c r="AW214" s="14" t="s">
        <v>34</v>
      </c>
      <c r="AX214" s="14" t="s">
        <v>73</v>
      </c>
      <c r="AY214" s="219" t="s">
        <v>148</v>
      </c>
    </row>
    <row r="215" spans="1:65" s="15" customFormat="1" ht="11.25">
      <c r="B215" s="220"/>
      <c r="C215" s="221"/>
      <c r="D215" s="200" t="s">
        <v>159</v>
      </c>
      <c r="E215" s="222" t="s">
        <v>19</v>
      </c>
      <c r="F215" s="223" t="s">
        <v>162</v>
      </c>
      <c r="G215" s="221"/>
      <c r="H215" s="224">
        <v>150.28899999999999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159</v>
      </c>
      <c r="AU215" s="230" t="s">
        <v>169</v>
      </c>
      <c r="AV215" s="15" t="s">
        <v>155</v>
      </c>
      <c r="AW215" s="15" t="s">
        <v>34</v>
      </c>
      <c r="AX215" s="15" t="s">
        <v>80</v>
      </c>
      <c r="AY215" s="230" t="s">
        <v>148</v>
      </c>
    </row>
    <row r="216" spans="1:65" s="2" customFormat="1" ht="24.2" customHeight="1">
      <c r="A216" s="36"/>
      <c r="B216" s="37"/>
      <c r="C216" s="180" t="s">
        <v>307</v>
      </c>
      <c r="D216" s="180" t="s">
        <v>150</v>
      </c>
      <c r="E216" s="181" t="s">
        <v>1320</v>
      </c>
      <c r="F216" s="182" t="s">
        <v>1321</v>
      </c>
      <c r="G216" s="183" t="s">
        <v>283</v>
      </c>
      <c r="H216" s="184">
        <v>6</v>
      </c>
      <c r="I216" s="185"/>
      <c r="J216" s="186">
        <f>ROUND(I216*H216,2)</f>
        <v>0</v>
      </c>
      <c r="K216" s="182" t="s">
        <v>1193</v>
      </c>
      <c r="L216" s="41"/>
      <c r="M216" s="187" t="s">
        <v>19</v>
      </c>
      <c r="N216" s="188" t="s">
        <v>44</v>
      </c>
      <c r="O216" s="66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1" t="s">
        <v>155</v>
      </c>
      <c r="AT216" s="191" t="s">
        <v>150</v>
      </c>
      <c r="AU216" s="191" t="s">
        <v>169</v>
      </c>
      <c r="AY216" s="19" t="s">
        <v>148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9" t="s">
        <v>80</v>
      </c>
      <c r="BK216" s="192">
        <f>ROUND(I216*H216,2)</f>
        <v>0</v>
      </c>
      <c r="BL216" s="19" t="s">
        <v>155</v>
      </c>
      <c r="BM216" s="191" t="s">
        <v>1322</v>
      </c>
    </row>
    <row r="217" spans="1:65" s="13" customFormat="1" ht="11.25">
      <c r="B217" s="198"/>
      <c r="C217" s="199"/>
      <c r="D217" s="200" t="s">
        <v>159</v>
      </c>
      <c r="E217" s="201" t="s">
        <v>19</v>
      </c>
      <c r="F217" s="202" t="s">
        <v>1323</v>
      </c>
      <c r="G217" s="199"/>
      <c r="H217" s="201" t="s">
        <v>19</v>
      </c>
      <c r="I217" s="203"/>
      <c r="J217" s="199"/>
      <c r="K217" s="199"/>
      <c r="L217" s="204"/>
      <c r="M217" s="205"/>
      <c r="N217" s="206"/>
      <c r="O217" s="206"/>
      <c r="P217" s="206"/>
      <c r="Q217" s="206"/>
      <c r="R217" s="206"/>
      <c r="S217" s="206"/>
      <c r="T217" s="207"/>
      <c r="AT217" s="208" t="s">
        <v>159</v>
      </c>
      <c r="AU217" s="208" t="s">
        <v>169</v>
      </c>
      <c r="AV217" s="13" t="s">
        <v>80</v>
      </c>
      <c r="AW217" s="13" t="s">
        <v>34</v>
      </c>
      <c r="AX217" s="13" t="s">
        <v>73</v>
      </c>
      <c r="AY217" s="208" t="s">
        <v>148</v>
      </c>
    </row>
    <row r="218" spans="1:65" s="14" customFormat="1" ht="11.25">
      <c r="B218" s="209"/>
      <c r="C218" s="210"/>
      <c r="D218" s="200" t="s">
        <v>159</v>
      </c>
      <c r="E218" s="211" t="s">
        <v>19</v>
      </c>
      <c r="F218" s="212" t="s">
        <v>1324</v>
      </c>
      <c r="G218" s="210"/>
      <c r="H218" s="213">
        <v>6</v>
      </c>
      <c r="I218" s="214"/>
      <c r="J218" s="210"/>
      <c r="K218" s="210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159</v>
      </c>
      <c r="AU218" s="219" t="s">
        <v>169</v>
      </c>
      <c r="AV218" s="14" t="s">
        <v>82</v>
      </c>
      <c r="AW218" s="14" t="s">
        <v>34</v>
      </c>
      <c r="AX218" s="14" t="s">
        <v>73</v>
      </c>
      <c r="AY218" s="219" t="s">
        <v>148</v>
      </c>
    </row>
    <row r="219" spans="1:65" s="15" customFormat="1" ht="11.25">
      <c r="B219" s="220"/>
      <c r="C219" s="221"/>
      <c r="D219" s="200" t="s">
        <v>159</v>
      </c>
      <c r="E219" s="222" t="s">
        <v>19</v>
      </c>
      <c r="F219" s="223" t="s">
        <v>162</v>
      </c>
      <c r="G219" s="221"/>
      <c r="H219" s="224">
        <v>6</v>
      </c>
      <c r="I219" s="225"/>
      <c r="J219" s="221"/>
      <c r="K219" s="221"/>
      <c r="L219" s="226"/>
      <c r="M219" s="227"/>
      <c r="N219" s="228"/>
      <c r="O219" s="228"/>
      <c r="P219" s="228"/>
      <c r="Q219" s="228"/>
      <c r="R219" s="228"/>
      <c r="S219" s="228"/>
      <c r="T219" s="229"/>
      <c r="AT219" s="230" t="s">
        <v>159</v>
      </c>
      <c r="AU219" s="230" t="s">
        <v>169</v>
      </c>
      <c r="AV219" s="15" t="s">
        <v>155</v>
      </c>
      <c r="AW219" s="15" t="s">
        <v>34</v>
      </c>
      <c r="AX219" s="15" t="s">
        <v>80</v>
      </c>
      <c r="AY219" s="230" t="s">
        <v>148</v>
      </c>
    </row>
    <row r="220" spans="1:65" s="2" customFormat="1" ht="24.2" customHeight="1">
      <c r="A220" s="36"/>
      <c r="B220" s="37"/>
      <c r="C220" s="180" t="s">
        <v>313</v>
      </c>
      <c r="D220" s="180" t="s">
        <v>150</v>
      </c>
      <c r="E220" s="181" t="s">
        <v>1325</v>
      </c>
      <c r="F220" s="182" t="s">
        <v>1326</v>
      </c>
      <c r="G220" s="183" t="s">
        <v>283</v>
      </c>
      <c r="H220" s="184">
        <v>22</v>
      </c>
      <c r="I220" s="185"/>
      <c r="J220" s="186">
        <f>ROUND(I220*H220,2)</f>
        <v>0</v>
      </c>
      <c r="K220" s="182" t="s">
        <v>1193</v>
      </c>
      <c r="L220" s="41"/>
      <c r="M220" s="187" t="s">
        <v>19</v>
      </c>
      <c r="N220" s="188" t="s">
        <v>44</v>
      </c>
      <c r="O220" s="66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91" t="s">
        <v>155</v>
      </c>
      <c r="AT220" s="191" t="s">
        <v>150</v>
      </c>
      <c r="AU220" s="191" t="s">
        <v>169</v>
      </c>
      <c r="AY220" s="19" t="s">
        <v>148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9" t="s">
        <v>80</v>
      </c>
      <c r="BK220" s="192">
        <f>ROUND(I220*H220,2)</f>
        <v>0</v>
      </c>
      <c r="BL220" s="19" t="s">
        <v>155</v>
      </c>
      <c r="BM220" s="191" t="s">
        <v>1327</v>
      </c>
    </row>
    <row r="221" spans="1:65" s="13" customFormat="1" ht="11.25">
      <c r="B221" s="198"/>
      <c r="C221" s="199"/>
      <c r="D221" s="200" t="s">
        <v>159</v>
      </c>
      <c r="E221" s="201" t="s">
        <v>19</v>
      </c>
      <c r="F221" s="202" t="s">
        <v>1328</v>
      </c>
      <c r="G221" s="199"/>
      <c r="H221" s="201" t="s">
        <v>19</v>
      </c>
      <c r="I221" s="203"/>
      <c r="J221" s="199"/>
      <c r="K221" s="199"/>
      <c r="L221" s="204"/>
      <c r="M221" s="205"/>
      <c r="N221" s="206"/>
      <c r="O221" s="206"/>
      <c r="P221" s="206"/>
      <c r="Q221" s="206"/>
      <c r="R221" s="206"/>
      <c r="S221" s="206"/>
      <c r="T221" s="207"/>
      <c r="AT221" s="208" t="s">
        <v>159</v>
      </c>
      <c r="AU221" s="208" t="s">
        <v>169</v>
      </c>
      <c r="AV221" s="13" t="s">
        <v>80</v>
      </c>
      <c r="AW221" s="13" t="s">
        <v>34</v>
      </c>
      <c r="AX221" s="13" t="s">
        <v>73</v>
      </c>
      <c r="AY221" s="208" t="s">
        <v>148</v>
      </c>
    </row>
    <row r="222" spans="1:65" s="13" customFormat="1" ht="11.25">
      <c r="B222" s="198"/>
      <c r="C222" s="199"/>
      <c r="D222" s="200" t="s">
        <v>159</v>
      </c>
      <c r="E222" s="201" t="s">
        <v>19</v>
      </c>
      <c r="F222" s="202" t="s">
        <v>1329</v>
      </c>
      <c r="G222" s="199"/>
      <c r="H222" s="201" t="s">
        <v>19</v>
      </c>
      <c r="I222" s="203"/>
      <c r="J222" s="199"/>
      <c r="K222" s="199"/>
      <c r="L222" s="204"/>
      <c r="M222" s="205"/>
      <c r="N222" s="206"/>
      <c r="O222" s="206"/>
      <c r="P222" s="206"/>
      <c r="Q222" s="206"/>
      <c r="R222" s="206"/>
      <c r="S222" s="206"/>
      <c r="T222" s="207"/>
      <c r="AT222" s="208" t="s">
        <v>159</v>
      </c>
      <c r="AU222" s="208" t="s">
        <v>169</v>
      </c>
      <c r="AV222" s="13" t="s">
        <v>80</v>
      </c>
      <c r="AW222" s="13" t="s">
        <v>34</v>
      </c>
      <c r="AX222" s="13" t="s">
        <v>73</v>
      </c>
      <c r="AY222" s="208" t="s">
        <v>148</v>
      </c>
    </row>
    <row r="223" spans="1:65" s="14" customFormat="1" ht="11.25">
      <c r="B223" s="209"/>
      <c r="C223" s="210"/>
      <c r="D223" s="200" t="s">
        <v>159</v>
      </c>
      <c r="E223" s="211" t="s">
        <v>19</v>
      </c>
      <c r="F223" s="212" t="s">
        <v>294</v>
      </c>
      <c r="G223" s="210"/>
      <c r="H223" s="213">
        <v>22</v>
      </c>
      <c r="I223" s="214"/>
      <c r="J223" s="210"/>
      <c r="K223" s="210"/>
      <c r="L223" s="215"/>
      <c r="M223" s="216"/>
      <c r="N223" s="217"/>
      <c r="O223" s="217"/>
      <c r="P223" s="217"/>
      <c r="Q223" s="217"/>
      <c r="R223" s="217"/>
      <c r="S223" s="217"/>
      <c r="T223" s="218"/>
      <c r="AT223" s="219" t="s">
        <v>159</v>
      </c>
      <c r="AU223" s="219" t="s">
        <v>169</v>
      </c>
      <c r="AV223" s="14" t="s">
        <v>82</v>
      </c>
      <c r="AW223" s="14" t="s">
        <v>34</v>
      </c>
      <c r="AX223" s="14" t="s">
        <v>73</v>
      </c>
      <c r="AY223" s="219" t="s">
        <v>148</v>
      </c>
    </row>
    <row r="224" spans="1:65" s="15" customFormat="1" ht="11.25">
      <c r="B224" s="220"/>
      <c r="C224" s="221"/>
      <c r="D224" s="200" t="s">
        <v>159</v>
      </c>
      <c r="E224" s="222" t="s">
        <v>19</v>
      </c>
      <c r="F224" s="223" t="s">
        <v>162</v>
      </c>
      <c r="G224" s="221"/>
      <c r="H224" s="224">
        <v>22</v>
      </c>
      <c r="I224" s="225"/>
      <c r="J224" s="221"/>
      <c r="K224" s="221"/>
      <c r="L224" s="226"/>
      <c r="M224" s="227"/>
      <c r="N224" s="228"/>
      <c r="O224" s="228"/>
      <c r="P224" s="228"/>
      <c r="Q224" s="228"/>
      <c r="R224" s="228"/>
      <c r="S224" s="228"/>
      <c r="T224" s="229"/>
      <c r="AT224" s="230" t="s">
        <v>159</v>
      </c>
      <c r="AU224" s="230" t="s">
        <v>169</v>
      </c>
      <c r="AV224" s="15" t="s">
        <v>155</v>
      </c>
      <c r="AW224" s="15" t="s">
        <v>34</v>
      </c>
      <c r="AX224" s="15" t="s">
        <v>80</v>
      </c>
      <c r="AY224" s="230" t="s">
        <v>148</v>
      </c>
    </row>
    <row r="225" spans="1:65" s="2" customFormat="1" ht="44.25" customHeight="1">
      <c r="A225" s="36"/>
      <c r="B225" s="37"/>
      <c r="C225" s="180" t="s">
        <v>319</v>
      </c>
      <c r="D225" s="180" t="s">
        <v>150</v>
      </c>
      <c r="E225" s="181" t="s">
        <v>1330</v>
      </c>
      <c r="F225" s="182" t="s">
        <v>1331</v>
      </c>
      <c r="G225" s="183" t="s">
        <v>222</v>
      </c>
      <c r="H225" s="184">
        <v>29.085999999999999</v>
      </c>
      <c r="I225" s="185"/>
      <c r="J225" s="186">
        <f>ROUND(I225*H225,2)</f>
        <v>0</v>
      </c>
      <c r="K225" s="182" t="s">
        <v>1193</v>
      </c>
      <c r="L225" s="41"/>
      <c r="M225" s="187" t="s">
        <v>19</v>
      </c>
      <c r="N225" s="188" t="s">
        <v>44</v>
      </c>
      <c r="O225" s="66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91" t="s">
        <v>155</v>
      </c>
      <c r="AT225" s="191" t="s">
        <v>150</v>
      </c>
      <c r="AU225" s="191" t="s">
        <v>169</v>
      </c>
      <c r="AY225" s="19" t="s">
        <v>148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9" t="s">
        <v>80</v>
      </c>
      <c r="BK225" s="192">
        <f>ROUND(I225*H225,2)</f>
        <v>0</v>
      </c>
      <c r="BL225" s="19" t="s">
        <v>155</v>
      </c>
      <c r="BM225" s="191" t="s">
        <v>1332</v>
      </c>
    </row>
    <row r="226" spans="1:65" s="13" customFormat="1" ht="11.25">
      <c r="B226" s="198"/>
      <c r="C226" s="199"/>
      <c r="D226" s="200" t="s">
        <v>159</v>
      </c>
      <c r="E226" s="201" t="s">
        <v>19</v>
      </c>
      <c r="F226" s="202" t="s">
        <v>1333</v>
      </c>
      <c r="G226" s="199"/>
      <c r="H226" s="201" t="s">
        <v>19</v>
      </c>
      <c r="I226" s="203"/>
      <c r="J226" s="199"/>
      <c r="K226" s="199"/>
      <c r="L226" s="204"/>
      <c r="M226" s="205"/>
      <c r="N226" s="206"/>
      <c r="O226" s="206"/>
      <c r="P226" s="206"/>
      <c r="Q226" s="206"/>
      <c r="R226" s="206"/>
      <c r="S226" s="206"/>
      <c r="T226" s="207"/>
      <c r="AT226" s="208" t="s">
        <v>159</v>
      </c>
      <c r="AU226" s="208" t="s">
        <v>169</v>
      </c>
      <c r="AV226" s="13" t="s">
        <v>80</v>
      </c>
      <c r="AW226" s="13" t="s">
        <v>34</v>
      </c>
      <c r="AX226" s="13" t="s">
        <v>73</v>
      </c>
      <c r="AY226" s="208" t="s">
        <v>148</v>
      </c>
    </row>
    <row r="227" spans="1:65" s="13" customFormat="1" ht="11.25">
      <c r="B227" s="198"/>
      <c r="C227" s="199"/>
      <c r="D227" s="200" t="s">
        <v>159</v>
      </c>
      <c r="E227" s="201" t="s">
        <v>19</v>
      </c>
      <c r="F227" s="202" t="s">
        <v>1334</v>
      </c>
      <c r="G227" s="199"/>
      <c r="H227" s="201" t="s">
        <v>19</v>
      </c>
      <c r="I227" s="203"/>
      <c r="J227" s="199"/>
      <c r="K227" s="199"/>
      <c r="L227" s="204"/>
      <c r="M227" s="205"/>
      <c r="N227" s="206"/>
      <c r="O227" s="206"/>
      <c r="P227" s="206"/>
      <c r="Q227" s="206"/>
      <c r="R227" s="206"/>
      <c r="S227" s="206"/>
      <c r="T227" s="207"/>
      <c r="AT227" s="208" t="s">
        <v>159</v>
      </c>
      <c r="AU227" s="208" t="s">
        <v>169</v>
      </c>
      <c r="AV227" s="13" t="s">
        <v>80</v>
      </c>
      <c r="AW227" s="13" t="s">
        <v>34</v>
      </c>
      <c r="AX227" s="13" t="s">
        <v>73</v>
      </c>
      <c r="AY227" s="208" t="s">
        <v>148</v>
      </c>
    </row>
    <row r="228" spans="1:65" s="14" customFormat="1" ht="11.25">
      <c r="B228" s="209"/>
      <c r="C228" s="210"/>
      <c r="D228" s="200" t="s">
        <v>159</v>
      </c>
      <c r="E228" s="211" t="s">
        <v>19</v>
      </c>
      <c r="F228" s="212" t="s">
        <v>1335</v>
      </c>
      <c r="G228" s="210"/>
      <c r="H228" s="213">
        <v>29.085999999999999</v>
      </c>
      <c r="I228" s="214"/>
      <c r="J228" s="210"/>
      <c r="K228" s="210"/>
      <c r="L228" s="215"/>
      <c r="M228" s="216"/>
      <c r="N228" s="217"/>
      <c r="O228" s="217"/>
      <c r="P228" s="217"/>
      <c r="Q228" s="217"/>
      <c r="R228" s="217"/>
      <c r="S228" s="217"/>
      <c r="T228" s="218"/>
      <c r="AT228" s="219" t="s">
        <v>159</v>
      </c>
      <c r="AU228" s="219" t="s">
        <v>169</v>
      </c>
      <c r="AV228" s="14" t="s">
        <v>82</v>
      </c>
      <c r="AW228" s="14" t="s">
        <v>34</v>
      </c>
      <c r="AX228" s="14" t="s">
        <v>73</v>
      </c>
      <c r="AY228" s="219" t="s">
        <v>148</v>
      </c>
    </row>
    <row r="229" spans="1:65" s="15" customFormat="1" ht="11.25">
      <c r="B229" s="220"/>
      <c r="C229" s="221"/>
      <c r="D229" s="200" t="s">
        <v>159</v>
      </c>
      <c r="E229" s="222" t="s">
        <v>19</v>
      </c>
      <c r="F229" s="223" t="s">
        <v>162</v>
      </c>
      <c r="G229" s="221"/>
      <c r="H229" s="224">
        <v>29.085999999999999</v>
      </c>
      <c r="I229" s="225"/>
      <c r="J229" s="221"/>
      <c r="K229" s="221"/>
      <c r="L229" s="226"/>
      <c r="M229" s="227"/>
      <c r="N229" s="228"/>
      <c r="O229" s="228"/>
      <c r="P229" s="228"/>
      <c r="Q229" s="228"/>
      <c r="R229" s="228"/>
      <c r="S229" s="228"/>
      <c r="T229" s="229"/>
      <c r="AT229" s="230" t="s">
        <v>159</v>
      </c>
      <c r="AU229" s="230" t="s">
        <v>169</v>
      </c>
      <c r="AV229" s="15" t="s">
        <v>155</v>
      </c>
      <c r="AW229" s="15" t="s">
        <v>34</v>
      </c>
      <c r="AX229" s="15" t="s">
        <v>80</v>
      </c>
      <c r="AY229" s="230" t="s">
        <v>148</v>
      </c>
    </row>
    <row r="230" spans="1:65" s="12" customFormat="1" ht="20.85" customHeight="1">
      <c r="B230" s="164"/>
      <c r="C230" s="165"/>
      <c r="D230" s="166" t="s">
        <v>72</v>
      </c>
      <c r="E230" s="178" t="s">
        <v>848</v>
      </c>
      <c r="F230" s="178" t="s">
        <v>1336</v>
      </c>
      <c r="G230" s="165"/>
      <c r="H230" s="165"/>
      <c r="I230" s="168"/>
      <c r="J230" s="179">
        <f>BK230</f>
        <v>0</v>
      </c>
      <c r="K230" s="165"/>
      <c r="L230" s="170"/>
      <c r="M230" s="171"/>
      <c r="N230" s="172"/>
      <c r="O230" s="172"/>
      <c r="P230" s="173">
        <f>SUM(P231:P288)</f>
        <v>0</v>
      </c>
      <c r="Q230" s="172"/>
      <c r="R230" s="173">
        <f>SUM(R231:R288)</f>
        <v>0</v>
      </c>
      <c r="S230" s="172"/>
      <c r="T230" s="174">
        <f>SUM(T231:T288)</f>
        <v>0</v>
      </c>
      <c r="AR230" s="175" t="s">
        <v>80</v>
      </c>
      <c r="AT230" s="176" t="s">
        <v>72</v>
      </c>
      <c r="AU230" s="176" t="s">
        <v>82</v>
      </c>
      <c r="AY230" s="175" t="s">
        <v>148</v>
      </c>
      <c r="BK230" s="177">
        <f>SUM(BK231:BK288)</f>
        <v>0</v>
      </c>
    </row>
    <row r="231" spans="1:65" s="2" customFormat="1" ht="55.5" customHeight="1">
      <c r="A231" s="36"/>
      <c r="B231" s="37"/>
      <c r="C231" s="180" t="s">
        <v>326</v>
      </c>
      <c r="D231" s="180" t="s">
        <v>150</v>
      </c>
      <c r="E231" s="181" t="s">
        <v>1337</v>
      </c>
      <c r="F231" s="182" t="s">
        <v>1338</v>
      </c>
      <c r="G231" s="183" t="s">
        <v>283</v>
      </c>
      <c r="H231" s="184">
        <v>3</v>
      </c>
      <c r="I231" s="185"/>
      <c r="J231" s="186">
        <f>ROUND(I231*H231,2)</f>
        <v>0</v>
      </c>
      <c r="K231" s="182" t="s">
        <v>1193</v>
      </c>
      <c r="L231" s="41"/>
      <c r="M231" s="187" t="s">
        <v>19</v>
      </c>
      <c r="N231" s="188" t="s">
        <v>44</v>
      </c>
      <c r="O231" s="66"/>
      <c r="P231" s="189">
        <f>O231*H231</f>
        <v>0</v>
      </c>
      <c r="Q231" s="189">
        <v>0</v>
      </c>
      <c r="R231" s="189">
        <f>Q231*H231</f>
        <v>0</v>
      </c>
      <c r="S231" s="189">
        <v>0</v>
      </c>
      <c r="T231" s="19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1" t="s">
        <v>1173</v>
      </c>
      <c r="AT231" s="191" t="s">
        <v>150</v>
      </c>
      <c r="AU231" s="191" t="s">
        <v>169</v>
      </c>
      <c r="AY231" s="19" t="s">
        <v>148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9" t="s">
        <v>80</v>
      </c>
      <c r="BK231" s="192">
        <f>ROUND(I231*H231,2)</f>
        <v>0</v>
      </c>
      <c r="BL231" s="19" t="s">
        <v>1173</v>
      </c>
      <c r="BM231" s="191" t="s">
        <v>1339</v>
      </c>
    </row>
    <row r="232" spans="1:65" s="13" customFormat="1" ht="11.25">
      <c r="B232" s="198"/>
      <c r="C232" s="199"/>
      <c r="D232" s="200" t="s">
        <v>159</v>
      </c>
      <c r="E232" s="201" t="s">
        <v>19</v>
      </c>
      <c r="F232" s="202" t="s">
        <v>1340</v>
      </c>
      <c r="G232" s="199"/>
      <c r="H232" s="201" t="s">
        <v>19</v>
      </c>
      <c r="I232" s="203"/>
      <c r="J232" s="199"/>
      <c r="K232" s="199"/>
      <c r="L232" s="204"/>
      <c r="M232" s="205"/>
      <c r="N232" s="206"/>
      <c r="O232" s="206"/>
      <c r="P232" s="206"/>
      <c r="Q232" s="206"/>
      <c r="R232" s="206"/>
      <c r="S232" s="206"/>
      <c r="T232" s="207"/>
      <c r="AT232" s="208" t="s">
        <v>159</v>
      </c>
      <c r="AU232" s="208" t="s">
        <v>169</v>
      </c>
      <c r="AV232" s="13" t="s">
        <v>80</v>
      </c>
      <c r="AW232" s="13" t="s">
        <v>34</v>
      </c>
      <c r="AX232" s="13" t="s">
        <v>73</v>
      </c>
      <c r="AY232" s="208" t="s">
        <v>148</v>
      </c>
    </row>
    <row r="233" spans="1:65" s="14" customFormat="1" ht="11.25">
      <c r="B233" s="209"/>
      <c r="C233" s="210"/>
      <c r="D233" s="200" t="s">
        <v>159</v>
      </c>
      <c r="E233" s="211" t="s">
        <v>19</v>
      </c>
      <c r="F233" s="212" t="s">
        <v>80</v>
      </c>
      <c r="G233" s="210"/>
      <c r="H233" s="213">
        <v>1</v>
      </c>
      <c r="I233" s="214"/>
      <c r="J233" s="210"/>
      <c r="K233" s="210"/>
      <c r="L233" s="215"/>
      <c r="M233" s="216"/>
      <c r="N233" s="217"/>
      <c r="O233" s="217"/>
      <c r="P233" s="217"/>
      <c r="Q233" s="217"/>
      <c r="R233" s="217"/>
      <c r="S233" s="217"/>
      <c r="T233" s="218"/>
      <c r="AT233" s="219" t="s">
        <v>159</v>
      </c>
      <c r="AU233" s="219" t="s">
        <v>169</v>
      </c>
      <c r="AV233" s="14" t="s">
        <v>82</v>
      </c>
      <c r="AW233" s="14" t="s">
        <v>34</v>
      </c>
      <c r="AX233" s="14" t="s">
        <v>73</v>
      </c>
      <c r="AY233" s="219" t="s">
        <v>148</v>
      </c>
    </row>
    <row r="234" spans="1:65" s="13" customFormat="1" ht="11.25">
      <c r="B234" s="198"/>
      <c r="C234" s="199"/>
      <c r="D234" s="200" t="s">
        <v>159</v>
      </c>
      <c r="E234" s="201" t="s">
        <v>19</v>
      </c>
      <c r="F234" s="202" t="s">
        <v>1341</v>
      </c>
      <c r="G234" s="199"/>
      <c r="H234" s="201" t="s">
        <v>19</v>
      </c>
      <c r="I234" s="203"/>
      <c r="J234" s="199"/>
      <c r="K234" s="199"/>
      <c r="L234" s="204"/>
      <c r="M234" s="205"/>
      <c r="N234" s="206"/>
      <c r="O234" s="206"/>
      <c r="P234" s="206"/>
      <c r="Q234" s="206"/>
      <c r="R234" s="206"/>
      <c r="S234" s="206"/>
      <c r="T234" s="207"/>
      <c r="AT234" s="208" t="s">
        <v>159</v>
      </c>
      <c r="AU234" s="208" t="s">
        <v>169</v>
      </c>
      <c r="AV234" s="13" t="s">
        <v>80</v>
      </c>
      <c r="AW234" s="13" t="s">
        <v>34</v>
      </c>
      <c r="AX234" s="13" t="s">
        <v>73</v>
      </c>
      <c r="AY234" s="208" t="s">
        <v>148</v>
      </c>
    </row>
    <row r="235" spans="1:65" s="14" customFormat="1" ht="11.25">
      <c r="B235" s="209"/>
      <c r="C235" s="210"/>
      <c r="D235" s="200" t="s">
        <v>159</v>
      </c>
      <c r="E235" s="211" t="s">
        <v>19</v>
      </c>
      <c r="F235" s="212" t="s">
        <v>80</v>
      </c>
      <c r="G235" s="210"/>
      <c r="H235" s="213">
        <v>1</v>
      </c>
      <c r="I235" s="214"/>
      <c r="J235" s="210"/>
      <c r="K235" s="210"/>
      <c r="L235" s="215"/>
      <c r="M235" s="216"/>
      <c r="N235" s="217"/>
      <c r="O235" s="217"/>
      <c r="P235" s="217"/>
      <c r="Q235" s="217"/>
      <c r="R235" s="217"/>
      <c r="S235" s="217"/>
      <c r="T235" s="218"/>
      <c r="AT235" s="219" t="s">
        <v>159</v>
      </c>
      <c r="AU235" s="219" t="s">
        <v>169</v>
      </c>
      <c r="AV235" s="14" t="s">
        <v>82</v>
      </c>
      <c r="AW235" s="14" t="s">
        <v>34</v>
      </c>
      <c r="AX235" s="14" t="s">
        <v>73</v>
      </c>
      <c r="AY235" s="219" t="s">
        <v>148</v>
      </c>
    </row>
    <row r="236" spans="1:65" s="13" customFormat="1" ht="11.25">
      <c r="B236" s="198"/>
      <c r="C236" s="199"/>
      <c r="D236" s="200" t="s">
        <v>159</v>
      </c>
      <c r="E236" s="201" t="s">
        <v>19</v>
      </c>
      <c r="F236" s="202" t="s">
        <v>1342</v>
      </c>
      <c r="G236" s="199"/>
      <c r="H236" s="201" t="s">
        <v>19</v>
      </c>
      <c r="I236" s="203"/>
      <c r="J236" s="199"/>
      <c r="K236" s="199"/>
      <c r="L236" s="204"/>
      <c r="M236" s="205"/>
      <c r="N236" s="206"/>
      <c r="O236" s="206"/>
      <c r="P236" s="206"/>
      <c r="Q236" s="206"/>
      <c r="R236" s="206"/>
      <c r="S236" s="206"/>
      <c r="T236" s="207"/>
      <c r="AT236" s="208" t="s">
        <v>159</v>
      </c>
      <c r="AU236" s="208" t="s">
        <v>169</v>
      </c>
      <c r="AV236" s="13" t="s">
        <v>80</v>
      </c>
      <c r="AW236" s="13" t="s">
        <v>34</v>
      </c>
      <c r="AX236" s="13" t="s">
        <v>73</v>
      </c>
      <c r="AY236" s="208" t="s">
        <v>148</v>
      </c>
    </row>
    <row r="237" spans="1:65" s="14" customFormat="1" ht="11.25">
      <c r="B237" s="209"/>
      <c r="C237" s="210"/>
      <c r="D237" s="200" t="s">
        <v>159</v>
      </c>
      <c r="E237" s="211" t="s">
        <v>19</v>
      </c>
      <c r="F237" s="212" t="s">
        <v>80</v>
      </c>
      <c r="G237" s="210"/>
      <c r="H237" s="213">
        <v>1</v>
      </c>
      <c r="I237" s="214"/>
      <c r="J237" s="210"/>
      <c r="K237" s="210"/>
      <c r="L237" s="215"/>
      <c r="M237" s="216"/>
      <c r="N237" s="217"/>
      <c r="O237" s="217"/>
      <c r="P237" s="217"/>
      <c r="Q237" s="217"/>
      <c r="R237" s="217"/>
      <c r="S237" s="217"/>
      <c r="T237" s="218"/>
      <c r="AT237" s="219" t="s">
        <v>159</v>
      </c>
      <c r="AU237" s="219" t="s">
        <v>169</v>
      </c>
      <c r="AV237" s="14" t="s">
        <v>82</v>
      </c>
      <c r="AW237" s="14" t="s">
        <v>34</v>
      </c>
      <c r="AX237" s="14" t="s">
        <v>73</v>
      </c>
      <c r="AY237" s="219" t="s">
        <v>148</v>
      </c>
    </row>
    <row r="238" spans="1:65" s="15" customFormat="1" ht="11.25">
      <c r="B238" s="220"/>
      <c r="C238" s="221"/>
      <c r="D238" s="200" t="s">
        <v>159</v>
      </c>
      <c r="E238" s="222" t="s">
        <v>19</v>
      </c>
      <c r="F238" s="223" t="s">
        <v>162</v>
      </c>
      <c r="G238" s="221"/>
      <c r="H238" s="224">
        <v>3</v>
      </c>
      <c r="I238" s="225"/>
      <c r="J238" s="221"/>
      <c r="K238" s="221"/>
      <c r="L238" s="226"/>
      <c r="M238" s="227"/>
      <c r="N238" s="228"/>
      <c r="O238" s="228"/>
      <c r="P238" s="228"/>
      <c r="Q238" s="228"/>
      <c r="R238" s="228"/>
      <c r="S238" s="228"/>
      <c r="T238" s="229"/>
      <c r="AT238" s="230" t="s">
        <v>159</v>
      </c>
      <c r="AU238" s="230" t="s">
        <v>169</v>
      </c>
      <c r="AV238" s="15" t="s">
        <v>155</v>
      </c>
      <c r="AW238" s="15" t="s">
        <v>34</v>
      </c>
      <c r="AX238" s="15" t="s">
        <v>80</v>
      </c>
      <c r="AY238" s="230" t="s">
        <v>148</v>
      </c>
    </row>
    <row r="239" spans="1:65" s="2" customFormat="1" ht="55.5" customHeight="1">
      <c r="A239" s="36"/>
      <c r="B239" s="37"/>
      <c r="C239" s="180" t="s">
        <v>334</v>
      </c>
      <c r="D239" s="180" t="s">
        <v>150</v>
      </c>
      <c r="E239" s="181" t="s">
        <v>1343</v>
      </c>
      <c r="F239" s="182" t="s">
        <v>1344</v>
      </c>
      <c r="G239" s="183" t="s">
        <v>222</v>
      </c>
      <c r="H239" s="184">
        <v>354.4</v>
      </c>
      <c r="I239" s="185"/>
      <c r="J239" s="186">
        <f>ROUND(I239*H239,2)</f>
        <v>0</v>
      </c>
      <c r="K239" s="182" t="s">
        <v>1193</v>
      </c>
      <c r="L239" s="41"/>
      <c r="M239" s="187" t="s">
        <v>19</v>
      </c>
      <c r="N239" s="188" t="s">
        <v>44</v>
      </c>
      <c r="O239" s="66"/>
      <c r="P239" s="189">
        <f>O239*H239</f>
        <v>0</v>
      </c>
      <c r="Q239" s="189">
        <v>0</v>
      </c>
      <c r="R239" s="189">
        <f>Q239*H239</f>
        <v>0</v>
      </c>
      <c r="S239" s="189">
        <v>0</v>
      </c>
      <c r="T239" s="19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1" t="s">
        <v>1173</v>
      </c>
      <c r="AT239" s="191" t="s">
        <v>150</v>
      </c>
      <c r="AU239" s="191" t="s">
        <v>169</v>
      </c>
      <c r="AY239" s="19" t="s">
        <v>148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9" t="s">
        <v>80</v>
      </c>
      <c r="BK239" s="192">
        <f>ROUND(I239*H239,2)</f>
        <v>0</v>
      </c>
      <c r="BL239" s="19" t="s">
        <v>1173</v>
      </c>
      <c r="BM239" s="191" t="s">
        <v>1345</v>
      </c>
    </row>
    <row r="240" spans="1:65" s="13" customFormat="1" ht="11.25">
      <c r="B240" s="198"/>
      <c r="C240" s="199"/>
      <c r="D240" s="200" t="s">
        <v>159</v>
      </c>
      <c r="E240" s="201" t="s">
        <v>19</v>
      </c>
      <c r="F240" s="202" t="s">
        <v>1346</v>
      </c>
      <c r="G240" s="199"/>
      <c r="H240" s="201" t="s">
        <v>19</v>
      </c>
      <c r="I240" s="203"/>
      <c r="J240" s="199"/>
      <c r="K240" s="199"/>
      <c r="L240" s="204"/>
      <c r="M240" s="205"/>
      <c r="N240" s="206"/>
      <c r="O240" s="206"/>
      <c r="P240" s="206"/>
      <c r="Q240" s="206"/>
      <c r="R240" s="206"/>
      <c r="S240" s="206"/>
      <c r="T240" s="207"/>
      <c r="AT240" s="208" t="s">
        <v>159</v>
      </c>
      <c r="AU240" s="208" t="s">
        <v>169</v>
      </c>
      <c r="AV240" s="13" t="s">
        <v>80</v>
      </c>
      <c r="AW240" s="13" t="s">
        <v>34</v>
      </c>
      <c r="AX240" s="13" t="s">
        <v>73</v>
      </c>
      <c r="AY240" s="208" t="s">
        <v>148</v>
      </c>
    </row>
    <row r="241" spans="1:65" s="14" customFormat="1" ht="11.25">
      <c r="B241" s="209"/>
      <c r="C241" s="210"/>
      <c r="D241" s="200" t="s">
        <v>159</v>
      </c>
      <c r="E241" s="211" t="s">
        <v>19</v>
      </c>
      <c r="F241" s="212" t="s">
        <v>1347</v>
      </c>
      <c r="G241" s="210"/>
      <c r="H241" s="213">
        <v>354.4</v>
      </c>
      <c r="I241" s="214"/>
      <c r="J241" s="210"/>
      <c r="K241" s="210"/>
      <c r="L241" s="215"/>
      <c r="M241" s="216"/>
      <c r="N241" s="217"/>
      <c r="O241" s="217"/>
      <c r="P241" s="217"/>
      <c r="Q241" s="217"/>
      <c r="R241" s="217"/>
      <c r="S241" s="217"/>
      <c r="T241" s="218"/>
      <c r="AT241" s="219" t="s">
        <v>159</v>
      </c>
      <c r="AU241" s="219" t="s">
        <v>169</v>
      </c>
      <c r="AV241" s="14" t="s">
        <v>82</v>
      </c>
      <c r="AW241" s="14" t="s">
        <v>34</v>
      </c>
      <c r="AX241" s="14" t="s">
        <v>73</v>
      </c>
      <c r="AY241" s="219" t="s">
        <v>148</v>
      </c>
    </row>
    <row r="242" spans="1:65" s="15" customFormat="1" ht="11.25">
      <c r="B242" s="220"/>
      <c r="C242" s="221"/>
      <c r="D242" s="200" t="s">
        <v>159</v>
      </c>
      <c r="E242" s="222" t="s">
        <v>19</v>
      </c>
      <c r="F242" s="223" t="s">
        <v>162</v>
      </c>
      <c r="G242" s="221"/>
      <c r="H242" s="224">
        <v>354.4</v>
      </c>
      <c r="I242" s="225"/>
      <c r="J242" s="221"/>
      <c r="K242" s="221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159</v>
      </c>
      <c r="AU242" s="230" t="s">
        <v>169</v>
      </c>
      <c r="AV242" s="15" t="s">
        <v>155</v>
      </c>
      <c r="AW242" s="15" t="s">
        <v>34</v>
      </c>
      <c r="AX242" s="15" t="s">
        <v>80</v>
      </c>
      <c r="AY242" s="230" t="s">
        <v>148</v>
      </c>
    </row>
    <row r="243" spans="1:65" s="2" customFormat="1" ht="62.65" customHeight="1">
      <c r="A243" s="36"/>
      <c r="B243" s="37"/>
      <c r="C243" s="180" t="s">
        <v>340</v>
      </c>
      <c r="D243" s="180" t="s">
        <v>150</v>
      </c>
      <c r="E243" s="181" t="s">
        <v>1348</v>
      </c>
      <c r="F243" s="182" t="s">
        <v>1349</v>
      </c>
      <c r="G243" s="183" t="s">
        <v>222</v>
      </c>
      <c r="H243" s="184">
        <v>29.085999999999999</v>
      </c>
      <c r="I243" s="185"/>
      <c r="J243" s="186">
        <f>ROUND(I243*H243,2)</f>
        <v>0</v>
      </c>
      <c r="K243" s="182" t="s">
        <v>1193</v>
      </c>
      <c r="L243" s="41"/>
      <c r="M243" s="187" t="s">
        <v>19</v>
      </c>
      <c r="N243" s="188" t="s">
        <v>44</v>
      </c>
      <c r="O243" s="66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91" t="s">
        <v>1173</v>
      </c>
      <c r="AT243" s="191" t="s">
        <v>150</v>
      </c>
      <c r="AU243" s="191" t="s">
        <v>169</v>
      </c>
      <c r="AY243" s="19" t="s">
        <v>148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9" t="s">
        <v>80</v>
      </c>
      <c r="BK243" s="192">
        <f>ROUND(I243*H243,2)</f>
        <v>0</v>
      </c>
      <c r="BL243" s="19" t="s">
        <v>1173</v>
      </c>
      <c r="BM243" s="191" t="s">
        <v>1350</v>
      </c>
    </row>
    <row r="244" spans="1:65" s="13" customFormat="1" ht="11.25">
      <c r="B244" s="198"/>
      <c r="C244" s="199"/>
      <c r="D244" s="200" t="s">
        <v>159</v>
      </c>
      <c r="E244" s="201" t="s">
        <v>19</v>
      </c>
      <c r="F244" s="202" t="s">
        <v>1351</v>
      </c>
      <c r="G244" s="199"/>
      <c r="H244" s="201" t="s">
        <v>19</v>
      </c>
      <c r="I244" s="203"/>
      <c r="J244" s="199"/>
      <c r="K244" s="199"/>
      <c r="L244" s="204"/>
      <c r="M244" s="205"/>
      <c r="N244" s="206"/>
      <c r="O244" s="206"/>
      <c r="P244" s="206"/>
      <c r="Q244" s="206"/>
      <c r="R244" s="206"/>
      <c r="S244" s="206"/>
      <c r="T244" s="207"/>
      <c r="AT244" s="208" t="s">
        <v>159</v>
      </c>
      <c r="AU244" s="208" t="s">
        <v>169</v>
      </c>
      <c r="AV244" s="13" t="s">
        <v>80</v>
      </c>
      <c r="AW244" s="13" t="s">
        <v>34</v>
      </c>
      <c r="AX244" s="13" t="s">
        <v>73</v>
      </c>
      <c r="AY244" s="208" t="s">
        <v>148</v>
      </c>
    </row>
    <row r="245" spans="1:65" s="13" customFormat="1" ht="11.25">
      <c r="B245" s="198"/>
      <c r="C245" s="199"/>
      <c r="D245" s="200" t="s">
        <v>159</v>
      </c>
      <c r="E245" s="201" t="s">
        <v>19</v>
      </c>
      <c r="F245" s="202" t="s">
        <v>1352</v>
      </c>
      <c r="G245" s="199"/>
      <c r="H245" s="201" t="s">
        <v>19</v>
      </c>
      <c r="I245" s="203"/>
      <c r="J245" s="199"/>
      <c r="K245" s="199"/>
      <c r="L245" s="204"/>
      <c r="M245" s="205"/>
      <c r="N245" s="206"/>
      <c r="O245" s="206"/>
      <c r="P245" s="206"/>
      <c r="Q245" s="206"/>
      <c r="R245" s="206"/>
      <c r="S245" s="206"/>
      <c r="T245" s="207"/>
      <c r="AT245" s="208" t="s">
        <v>159</v>
      </c>
      <c r="AU245" s="208" t="s">
        <v>169</v>
      </c>
      <c r="AV245" s="13" t="s">
        <v>80</v>
      </c>
      <c r="AW245" s="13" t="s">
        <v>34</v>
      </c>
      <c r="AX245" s="13" t="s">
        <v>73</v>
      </c>
      <c r="AY245" s="208" t="s">
        <v>148</v>
      </c>
    </row>
    <row r="246" spans="1:65" s="14" customFormat="1" ht="11.25">
      <c r="B246" s="209"/>
      <c r="C246" s="210"/>
      <c r="D246" s="200" t="s">
        <v>159</v>
      </c>
      <c r="E246" s="211" t="s">
        <v>19</v>
      </c>
      <c r="F246" s="212" t="s">
        <v>1353</v>
      </c>
      <c r="G246" s="210"/>
      <c r="H246" s="213">
        <v>29.085999999999999</v>
      </c>
      <c r="I246" s="214"/>
      <c r="J246" s="210"/>
      <c r="K246" s="210"/>
      <c r="L246" s="215"/>
      <c r="M246" s="216"/>
      <c r="N246" s="217"/>
      <c r="O246" s="217"/>
      <c r="P246" s="217"/>
      <c r="Q246" s="217"/>
      <c r="R246" s="217"/>
      <c r="S246" s="217"/>
      <c r="T246" s="218"/>
      <c r="AT246" s="219" t="s">
        <v>159</v>
      </c>
      <c r="AU246" s="219" t="s">
        <v>169</v>
      </c>
      <c r="AV246" s="14" t="s">
        <v>82</v>
      </c>
      <c r="AW246" s="14" t="s">
        <v>34</v>
      </c>
      <c r="AX246" s="14" t="s">
        <v>73</v>
      </c>
      <c r="AY246" s="219" t="s">
        <v>148</v>
      </c>
    </row>
    <row r="247" spans="1:65" s="15" customFormat="1" ht="11.25">
      <c r="B247" s="220"/>
      <c r="C247" s="221"/>
      <c r="D247" s="200" t="s">
        <v>159</v>
      </c>
      <c r="E247" s="222" t="s">
        <v>19</v>
      </c>
      <c r="F247" s="223" t="s">
        <v>162</v>
      </c>
      <c r="G247" s="221"/>
      <c r="H247" s="224">
        <v>29.085999999999999</v>
      </c>
      <c r="I247" s="225"/>
      <c r="J247" s="221"/>
      <c r="K247" s="221"/>
      <c r="L247" s="226"/>
      <c r="M247" s="227"/>
      <c r="N247" s="228"/>
      <c r="O247" s="228"/>
      <c r="P247" s="228"/>
      <c r="Q247" s="228"/>
      <c r="R247" s="228"/>
      <c r="S247" s="228"/>
      <c r="T247" s="229"/>
      <c r="AT247" s="230" t="s">
        <v>159</v>
      </c>
      <c r="AU247" s="230" t="s">
        <v>169</v>
      </c>
      <c r="AV247" s="15" t="s">
        <v>155</v>
      </c>
      <c r="AW247" s="15" t="s">
        <v>34</v>
      </c>
      <c r="AX247" s="15" t="s">
        <v>80</v>
      </c>
      <c r="AY247" s="230" t="s">
        <v>148</v>
      </c>
    </row>
    <row r="248" spans="1:65" s="2" customFormat="1" ht="62.65" customHeight="1">
      <c r="A248" s="36"/>
      <c r="B248" s="37"/>
      <c r="C248" s="180" t="s">
        <v>348</v>
      </c>
      <c r="D248" s="180" t="s">
        <v>150</v>
      </c>
      <c r="E248" s="181" t="s">
        <v>1354</v>
      </c>
      <c r="F248" s="182" t="s">
        <v>1355</v>
      </c>
      <c r="G248" s="183" t="s">
        <v>222</v>
      </c>
      <c r="H248" s="184">
        <v>22.26</v>
      </c>
      <c r="I248" s="185"/>
      <c r="J248" s="186">
        <f>ROUND(I248*H248,2)</f>
        <v>0</v>
      </c>
      <c r="K248" s="182" t="s">
        <v>1193</v>
      </c>
      <c r="L248" s="41"/>
      <c r="M248" s="187" t="s">
        <v>19</v>
      </c>
      <c r="N248" s="188" t="s">
        <v>44</v>
      </c>
      <c r="O248" s="66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91" t="s">
        <v>1173</v>
      </c>
      <c r="AT248" s="191" t="s">
        <v>150</v>
      </c>
      <c r="AU248" s="191" t="s">
        <v>169</v>
      </c>
      <c r="AY248" s="19" t="s">
        <v>148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9" t="s">
        <v>80</v>
      </c>
      <c r="BK248" s="192">
        <f>ROUND(I248*H248,2)</f>
        <v>0</v>
      </c>
      <c r="BL248" s="19" t="s">
        <v>1173</v>
      </c>
      <c r="BM248" s="191" t="s">
        <v>1356</v>
      </c>
    </row>
    <row r="249" spans="1:65" s="13" customFormat="1" ht="11.25">
      <c r="B249" s="198"/>
      <c r="C249" s="199"/>
      <c r="D249" s="200" t="s">
        <v>159</v>
      </c>
      <c r="E249" s="201" t="s">
        <v>19</v>
      </c>
      <c r="F249" s="202" t="s">
        <v>1357</v>
      </c>
      <c r="G249" s="199"/>
      <c r="H249" s="201" t="s">
        <v>19</v>
      </c>
      <c r="I249" s="203"/>
      <c r="J249" s="199"/>
      <c r="K249" s="199"/>
      <c r="L249" s="204"/>
      <c r="M249" s="205"/>
      <c r="N249" s="206"/>
      <c r="O249" s="206"/>
      <c r="P249" s="206"/>
      <c r="Q249" s="206"/>
      <c r="R249" s="206"/>
      <c r="S249" s="206"/>
      <c r="T249" s="207"/>
      <c r="AT249" s="208" t="s">
        <v>159</v>
      </c>
      <c r="AU249" s="208" t="s">
        <v>169</v>
      </c>
      <c r="AV249" s="13" t="s">
        <v>80</v>
      </c>
      <c r="AW249" s="13" t="s">
        <v>34</v>
      </c>
      <c r="AX249" s="13" t="s">
        <v>73</v>
      </c>
      <c r="AY249" s="208" t="s">
        <v>148</v>
      </c>
    </row>
    <row r="250" spans="1:65" s="14" customFormat="1" ht="11.25">
      <c r="B250" s="209"/>
      <c r="C250" s="210"/>
      <c r="D250" s="200" t="s">
        <v>159</v>
      </c>
      <c r="E250" s="211" t="s">
        <v>19</v>
      </c>
      <c r="F250" s="212" t="s">
        <v>1358</v>
      </c>
      <c r="G250" s="210"/>
      <c r="H250" s="213">
        <v>22.26</v>
      </c>
      <c r="I250" s="214"/>
      <c r="J250" s="210"/>
      <c r="K250" s="210"/>
      <c r="L250" s="215"/>
      <c r="M250" s="216"/>
      <c r="N250" s="217"/>
      <c r="O250" s="217"/>
      <c r="P250" s="217"/>
      <c r="Q250" s="217"/>
      <c r="R250" s="217"/>
      <c r="S250" s="217"/>
      <c r="T250" s="218"/>
      <c r="AT250" s="219" t="s">
        <v>159</v>
      </c>
      <c r="AU250" s="219" t="s">
        <v>169</v>
      </c>
      <c r="AV250" s="14" t="s">
        <v>82</v>
      </c>
      <c r="AW250" s="14" t="s">
        <v>34</v>
      </c>
      <c r="AX250" s="14" t="s">
        <v>73</v>
      </c>
      <c r="AY250" s="219" t="s">
        <v>148</v>
      </c>
    </row>
    <row r="251" spans="1:65" s="15" customFormat="1" ht="11.25">
      <c r="B251" s="220"/>
      <c r="C251" s="221"/>
      <c r="D251" s="200" t="s">
        <v>159</v>
      </c>
      <c r="E251" s="222" t="s">
        <v>19</v>
      </c>
      <c r="F251" s="223" t="s">
        <v>162</v>
      </c>
      <c r="G251" s="221"/>
      <c r="H251" s="224">
        <v>22.26</v>
      </c>
      <c r="I251" s="225"/>
      <c r="J251" s="221"/>
      <c r="K251" s="221"/>
      <c r="L251" s="226"/>
      <c r="M251" s="227"/>
      <c r="N251" s="228"/>
      <c r="O251" s="228"/>
      <c r="P251" s="228"/>
      <c r="Q251" s="228"/>
      <c r="R251" s="228"/>
      <c r="S251" s="228"/>
      <c r="T251" s="229"/>
      <c r="AT251" s="230" t="s">
        <v>159</v>
      </c>
      <c r="AU251" s="230" t="s">
        <v>169</v>
      </c>
      <c r="AV251" s="15" t="s">
        <v>155</v>
      </c>
      <c r="AW251" s="15" t="s">
        <v>34</v>
      </c>
      <c r="AX251" s="15" t="s">
        <v>80</v>
      </c>
      <c r="AY251" s="230" t="s">
        <v>148</v>
      </c>
    </row>
    <row r="252" spans="1:65" s="2" customFormat="1" ht="78" customHeight="1">
      <c r="A252" s="36"/>
      <c r="B252" s="37"/>
      <c r="C252" s="180" t="s">
        <v>354</v>
      </c>
      <c r="D252" s="180" t="s">
        <v>150</v>
      </c>
      <c r="E252" s="181" t="s">
        <v>1359</v>
      </c>
      <c r="F252" s="182" t="s">
        <v>1360</v>
      </c>
      <c r="G252" s="183" t="s">
        <v>222</v>
      </c>
      <c r="H252" s="184">
        <v>290.596</v>
      </c>
      <c r="I252" s="185"/>
      <c r="J252" s="186">
        <f>ROUND(I252*H252,2)</f>
        <v>0</v>
      </c>
      <c r="K252" s="182" t="s">
        <v>1193</v>
      </c>
      <c r="L252" s="41"/>
      <c r="M252" s="187" t="s">
        <v>19</v>
      </c>
      <c r="N252" s="188" t="s">
        <v>44</v>
      </c>
      <c r="O252" s="66"/>
      <c r="P252" s="189">
        <f>O252*H252</f>
        <v>0</v>
      </c>
      <c r="Q252" s="189">
        <v>0</v>
      </c>
      <c r="R252" s="189">
        <f>Q252*H252</f>
        <v>0</v>
      </c>
      <c r="S252" s="189">
        <v>0</v>
      </c>
      <c r="T252" s="190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91" t="s">
        <v>1173</v>
      </c>
      <c r="AT252" s="191" t="s">
        <v>150</v>
      </c>
      <c r="AU252" s="191" t="s">
        <v>169</v>
      </c>
      <c r="AY252" s="19" t="s">
        <v>148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9" t="s">
        <v>80</v>
      </c>
      <c r="BK252" s="192">
        <f>ROUND(I252*H252,2)</f>
        <v>0</v>
      </c>
      <c r="BL252" s="19" t="s">
        <v>1173</v>
      </c>
      <c r="BM252" s="191" t="s">
        <v>1361</v>
      </c>
    </row>
    <row r="253" spans="1:65" s="13" customFormat="1" ht="11.25">
      <c r="B253" s="198"/>
      <c r="C253" s="199"/>
      <c r="D253" s="200" t="s">
        <v>159</v>
      </c>
      <c r="E253" s="201" t="s">
        <v>19</v>
      </c>
      <c r="F253" s="202" t="s">
        <v>1362</v>
      </c>
      <c r="G253" s="199"/>
      <c r="H253" s="201" t="s">
        <v>19</v>
      </c>
      <c r="I253" s="203"/>
      <c r="J253" s="199"/>
      <c r="K253" s="199"/>
      <c r="L253" s="204"/>
      <c r="M253" s="205"/>
      <c r="N253" s="206"/>
      <c r="O253" s="206"/>
      <c r="P253" s="206"/>
      <c r="Q253" s="206"/>
      <c r="R253" s="206"/>
      <c r="S253" s="206"/>
      <c r="T253" s="207"/>
      <c r="AT253" s="208" t="s">
        <v>159</v>
      </c>
      <c r="AU253" s="208" t="s">
        <v>169</v>
      </c>
      <c r="AV253" s="13" t="s">
        <v>80</v>
      </c>
      <c r="AW253" s="13" t="s">
        <v>34</v>
      </c>
      <c r="AX253" s="13" t="s">
        <v>73</v>
      </c>
      <c r="AY253" s="208" t="s">
        <v>148</v>
      </c>
    </row>
    <row r="254" spans="1:65" s="14" customFormat="1" ht="11.25">
      <c r="B254" s="209"/>
      <c r="C254" s="210"/>
      <c r="D254" s="200" t="s">
        <v>159</v>
      </c>
      <c r="E254" s="211" t="s">
        <v>19</v>
      </c>
      <c r="F254" s="212" t="s">
        <v>1363</v>
      </c>
      <c r="G254" s="210"/>
      <c r="H254" s="213">
        <v>290.596</v>
      </c>
      <c r="I254" s="214"/>
      <c r="J254" s="210"/>
      <c r="K254" s="210"/>
      <c r="L254" s="215"/>
      <c r="M254" s="216"/>
      <c r="N254" s="217"/>
      <c r="O254" s="217"/>
      <c r="P254" s="217"/>
      <c r="Q254" s="217"/>
      <c r="R254" s="217"/>
      <c r="S254" s="217"/>
      <c r="T254" s="218"/>
      <c r="AT254" s="219" t="s">
        <v>159</v>
      </c>
      <c r="AU254" s="219" t="s">
        <v>169</v>
      </c>
      <c r="AV254" s="14" t="s">
        <v>82</v>
      </c>
      <c r="AW254" s="14" t="s">
        <v>34</v>
      </c>
      <c r="AX254" s="14" t="s">
        <v>80</v>
      </c>
      <c r="AY254" s="219" t="s">
        <v>148</v>
      </c>
    </row>
    <row r="255" spans="1:65" s="2" customFormat="1" ht="78" customHeight="1">
      <c r="A255" s="36"/>
      <c r="B255" s="37"/>
      <c r="C255" s="180" t="s">
        <v>359</v>
      </c>
      <c r="D255" s="180" t="s">
        <v>150</v>
      </c>
      <c r="E255" s="181" t="s">
        <v>1364</v>
      </c>
      <c r="F255" s="182" t="s">
        <v>1365</v>
      </c>
      <c r="G255" s="183" t="s">
        <v>222</v>
      </c>
      <c r="H255" s="184">
        <v>27.765000000000001</v>
      </c>
      <c r="I255" s="185"/>
      <c r="J255" s="186">
        <f>ROUND(I255*H255,2)</f>
        <v>0</v>
      </c>
      <c r="K255" s="182" t="s">
        <v>1193</v>
      </c>
      <c r="L255" s="41"/>
      <c r="M255" s="187" t="s">
        <v>19</v>
      </c>
      <c r="N255" s="188" t="s">
        <v>44</v>
      </c>
      <c r="O255" s="66"/>
      <c r="P255" s="189">
        <f>O255*H255</f>
        <v>0</v>
      </c>
      <c r="Q255" s="189">
        <v>0</v>
      </c>
      <c r="R255" s="189">
        <f>Q255*H255</f>
        <v>0</v>
      </c>
      <c r="S255" s="189">
        <v>0</v>
      </c>
      <c r="T255" s="190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1" t="s">
        <v>1173</v>
      </c>
      <c r="AT255" s="191" t="s">
        <v>150</v>
      </c>
      <c r="AU255" s="191" t="s">
        <v>169</v>
      </c>
      <c r="AY255" s="19" t="s">
        <v>148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9" t="s">
        <v>80</v>
      </c>
      <c r="BK255" s="192">
        <f>ROUND(I255*H255,2)</f>
        <v>0</v>
      </c>
      <c r="BL255" s="19" t="s">
        <v>1173</v>
      </c>
      <c r="BM255" s="191" t="s">
        <v>1366</v>
      </c>
    </row>
    <row r="256" spans="1:65" s="13" customFormat="1" ht="11.25">
      <c r="B256" s="198"/>
      <c r="C256" s="199"/>
      <c r="D256" s="200" t="s">
        <v>159</v>
      </c>
      <c r="E256" s="201" t="s">
        <v>19</v>
      </c>
      <c r="F256" s="202" t="s">
        <v>1367</v>
      </c>
      <c r="G256" s="199"/>
      <c r="H256" s="201" t="s">
        <v>19</v>
      </c>
      <c r="I256" s="203"/>
      <c r="J256" s="199"/>
      <c r="K256" s="199"/>
      <c r="L256" s="204"/>
      <c r="M256" s="205"/>
      <c r="N256" s="206"/>
      <c r="O256" s="206"/>
      <c r="P256" s="206"/>
      <c r="Q256" s="206"/>
      <c r="R256" s="206"/>
      <c r="S256" s="206"/>
      <c r="T256" s="207"/>
      <c r="AT256" s="208" t="s">
        <v>159</v>
      </c>
      <c r="AU256" s="208" t="s">
        <v>169</v>
      </c>
      <c r="AV256" s="13" t="s">
        <v>80</v>
      </c>
      <c r="AW256" s="13" t="s">
        <v>34</v>
      </c>
      <c r="AX256" s="13" t="s">
        <v>73</v>
      </c>
      <c r="AY256" s="208" t="s">
        <v>148</v>
      </c>
    </row>
    <row r="257" spans="1:65" s="14" customFormat="1" ht="11.25">
      <c r="B257" s="209"/>
      <c r="C257" s="210"/>
      <c r="D257" s="200" t="s">
        <v>159</v>
      </c>
      <c r="E257" s="211" t="s">
        <v>19</v>
      </c>
      <c r="F257" s="212" t="s">
        <v>1368</v>
      </c>
      <c r="G257" s="210"/>
      <c r="H257" s="213">
        <v>27.302</v>
      </c>
      <c r="I257" s="214"/>
      <c r="J257" s="210"/>
      <c r="K257" s="210"/>
      <c r="L257" s="215"/>
      <c r="M257" s="216"/>
      <c r="N257" s="217"/>
      <c r="O257" s="217"/>
      <c r="P257" s="217"/>
      <c r="Q257" s="217"/>
      <c r="R257" s="217"/>
      <c r="S257" s="217"/>
      <c r="T257" s="218"/>
      <c r="AT257" s="219" t="s">
        <v>159</v>
      </c>
      <c r="AU257" s="219" t="s">
        <v>169</v>
      </c>
      <c r="AV257" s="14" t="s">
        <v>82</v>
      </c>
      <c r="AW257" s="14" t="s">
        <v>34</v>
      </c>
      <c r="AX257" s="14" t="s">
        <v>73</v>
      </c>
      <c r="AY257" s="219" t="s">
        <v>148</v>
      </c>
    </row>
    <row r="258" spans="1:65" s="13" customFormat="1" ht="11.25">
      <c r="B258" s="198"/>
      <c r="C258" s="199"/>
      <c r="D258" s="200" t="s">
        <v>159</v>
      </c>
      <c r="E258" s="201" t="s">
        <v>19</v>
      </c>
      <c r="F258" s="202" t="s">
        <v>1369</v>
      </c>
      <c r="G258" s="199"/>
      <c r="H258" s="201" t="s">
        <v>19</v>
      </c>
      <c r="I258" s="203"/>
      <c r="J258" s="199"/>
      <c r="K258" s="199"/>
      <c r="L258" s="204"/>
      <c r="M258" s="205"/>
      <c r="N258" s="206"/>
      <c r="O258" s="206"/>
      <c r="P258" s="206"/>
      <c r="Q258" s="206"/>
      <c r="R258" s="206"/>
      <c r="S258" s="206"/>
      <c r="T258" s="207"/>
      <c r="AT258" s="208" t="s">
        <v>159</v>
      </c>
      <c r="AU258" s="208" t="s">
        <v>169</v>
      </c>
      <c r="AV258" s="13" t="s">
        <v>80</v>
      </c>
      <c r="AW258" s="13" t="s">
        <v>34</v>
      </c>
      <c r="AX258" s="13" t="s">
        <v>73</v>
      </c>
      <c r="AY258" s="208" t="s">
        <v>148</v>
      </c>
    </row>
    <row r="259" spans="1:65" s="14" customFormat="1" ht="11.25">
      <c r="B259" s="209"/>
      <c r="C259" s="210"/>
      <c r="D259" s="200" t="s">
        <v>159</v>
      </c>
      <c r="E259" s="211" t="s">
        <v>19</v>
      </c>
      <c r="F259" s="212" t="s">
        <v>1370</v>
      </c>
      <c r="G259" s="210"/>
      <c r="H259" s="213">
        <v>0.46300000000000002</v>
      </c>
      <c r="I259" s="214"/>
      <c r="J259" s="210"/>
      <c r="K259" s="210"/>
      <c r="L259" s="215"/>
      <c r="M259" s="216"/>
      <c r="N259" s="217"/>
      <c r="O259" s="217"/>
      <c r="P259" s="217"/>
      <c r="Q259" s="217"/>
      <c r="R259" s="217"/>
      <c r="S259" s="217"/>
      <c r="T259" s="218"/>
      <c r="AT259" s="219" t="s">
        <v>159</v>
      </c>
      <c r="AU259" s="219" t="s">
        <v>169</v>
      </c>
      <c r="AV259" s="14" t="s">
        <v>82</v>
      </c>
      <c r="AW259" s="14" t="s">
        <v>34</v>
      </c>
      <c r="AX259" s="14" t="s">
        <v>73</v>
      </c>
      <c r="AY259" s="219" t="s">
        <v>148</v>
      </c>
    </row>
    <row r="260" spans="1:65" s="15" customFormat="1" ht="11.25">
      <c r="B260" s="220"/>
      <c r="C260" s="221"/>
      <c r="D260" s="200" t="s">
        <v>159</v>
      </c>
      <c r="E260" s="222" t="s">
        <v>19</v>
      </c>
      <c r="F260" s="223" t="s">
        <v>162</v>
      </c>
      <c r="G260" s="221"/>
      <c r="H260" s="224">
        <v>27.765000000000001</v>
      </c>
      <c r="I260" s="225"/>
      <c r="J260" s="221"/>
      <c r="K260" s="221"/>
      <c r="L260" s="226"/>
      <c r="M260" s="227"/>
      <c r="N260" s="228"/>
      <c r="O260" s="228"/>
      <c r="P260" s="228"/>
      <c r="Q260" s="228"/>
      <c r="R260" s="228"/>
      <c r="S260" s="228"/>
      <c r="T260" s="229"/>
      <c r="AT260" s="230" t="s">
        <v>159</v>
      </c>
      <c r="AU260" s="230" t="s">
        <v>169</v>
      </c>
      <c r="AV260" s="15" t="s">
        <v>155</v>
      </c>
      <c r="AW260" s="15" t="s">
        <v>34</v>
      </c>
      <c r="AX260" s="15" t="s">
        <v>80</v>
      </c>
      <c r="AY260" s="230" t="s">
        <v>148</v>
      </c>
    </row>
    <row r="261" spans="1:65" s="2" customFormat="1" ht="78" customHeight="1">
      <c r="A261" s="36"/>
      <c r="B261" s="37"/>
      <c r="C261" s="180" t="s">
        <v>364</v>
      </c>
      <c r="D261" s="180" t="s">
        <v>150</v>
      </c>
      <c r="E261" s="181" t="s">
        <v>1371</v>
      </c>
      <c r="F261" s="182" t="s">
        <v>1372</v>
      </c>
      <c r="G261" s="183" t="s">
        <v>222</v>
      </c>
      <c r="H261" s="184">
        <v>4.9429999999999996</v>
      </c>
      <c r="I261" s="185"/>
      <c r="J261" s="186">
        <f>ROUND(I261*H261,2)</f>
        <v>0</v>
      </c>
      <c r="K261" s="182" t="s">
        <v>1193</v>
      </c>
      <c r="L261" s="41"/>
      <c r="M261" s="187" t="s">
        <v>19</v>
      </c>
      <c r="N261" s="188" t="s">
        <v>44</v>
      </c>
      <c r="O261" s="66"/>
      <c r="P261" s="189">
        <f>O261*H261</f>
        <v>0</v>
      </c>
      <c r="Q261" s="189">
        <v>0</v>
      </c>
      <c r="R261" s="189">
        <f>Q261*H261</f>
        <v>0</v>
      </c>
      <c r="S261" s="189">
        <v>0</v>
      </c>
      <c r="T261" s="19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1" t="s">
        <v>1173</v>
      </c>
      <c r="AT261" s="191" t="s">
        <v>150</v>
      </c>
      <c r="AU261" s="191" t="s">
        <v>169</v>
      </c>
      <c r="AY261" s="19" t="s">
        <v>148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9" t="s">
        <v>80</v>
      </c>
      <c r="BK261" s="192">
        <f>ROUND(I261*H261,2)</f>
        <v>0</v>
      </c>
      <c r="BL261" s="19" t="s">
        <v>1173</v>
      </c>
      <c r="BM261" s="191" t="s">
        <v>1373</v>
      </c>
    </row>
    <row r="262" spans="1:65" s="13" customFormat="1" ht="11.25">
      <c r="B262" s="198"/>
      <c r="C262" s="199"/>
      <c r="D262" s="200" t="s">
        <v>159</v>
      </c>
      <c r="E262" s="201" t="s">
        <v>19</v>
      </c>
      <c r="F262" s="202" t="s">
        <v>1374</v>
      </c>
      <c r="G262" s="199"/>
      <c r="H262" s="201" t="s">
        <v>19</v>
      </c>
      <c r="I262" s="203"/>
      <c r="J262" s="199"/>
      <c r="K262" s="199"/>
      <c r="L262" s="204"/>
      <c r="M262" s="205"/>
      <c r="N262" s="206"/>
      <c r="O262" s="206"/>
      <c r="P262" s="206"/>
      <c r="Q262" s="206"/>
      <c r="R262" s="206"/>
      <c r="S262" s="206"/>
      <c r="T262" s="207"/>
      <c r="AT262" s="208" t="s">
        <v>159</v>
      </c>
      <c r="AU262" s="208" t="s">
        <v>169</v>
      </c>
      <c r="AV262" s="13" t="s">
        <v>80</v>
      </c>
      <c r="AW262" s="13" t="s">
        <v>34</v>
      </c>
      <c r="AX262" s="13" t="s">
        <v>73</v>
      </c>
      <c r="AY262" s="208" t="s">
        <v>148</v>
      </c>
    </row>
    <row r="263" spans="1:65" s="14" customFormat="1" ht="11.25">
      <c r="B263" s="209"/>
      <c r="C263" s="210"/>
      <c r="D263" s="200" t="s">
        <v>159</v>
      </c>
      <c r="E263" s="211" t="s">
        <v>19</v>
      </c>
      <c r="F263" s="212" t="s">
        <v>1375</v>
      </c>
      <c r="G263" s="210"/>
      <c r="H263" s="213">
        <v>4.9429999999999996</v>
      </c>
      <c r="I263" s="214"/>
      <c r="J263" s="210"/>
      <c r="K263" s="210"/>
      <c r="L263" s="215"/>
      <c r="M263" s="216"/>
      <c r="N263" s="217"/>
      <c r="O263" s="217"/>
      <c r="P263" s="217"/>
      <c r="Q263" s="217"/>
      <c r="R263" s="217"/>
      <c r="S263" s="217"/>
      <c r="T263" s="218"/>
      <c r="AT263" s="219" t="s">
        <v>159</v>
      </c>
      <c r="AU263" s="219" t="s">
        <v>169</v>
      </c>
      <c r="AV263" s="14" t="s">
        <v>82</v>
      </c>
      <c r="AW263" s="14" t="s">
        <v>34</v>
      </c>
      <c r="AX263" s="14" t="s">
        <v>73</v>
      </c>
      <c r="AY263" s="219" t="s">
        <v>148</v>
      </c>
    </row>
    <row r="264" spans="1:65" s="15" customFormat="1" ht="11.25">
      <c r="B264" s="220"/>
      <c r="C264" s="221"/>
      <c r="D264" s="200" t="s">
        <v>159</v>
      </c>
      <c r="E264" s="222" t="s">
        <v>19</v>
      </c>
      <c r="F264" s="223" t="s">
        <v>162</v>
      </c>
      <c r="G264" s="221"/>
      <c r="H264" s="224">
        <v>4.9429999999999996</v>
      </c>
      <c r="I264" s="225"/>
      <c r="J264" s="221"/>
      <c r="K264" s="221"/>
      <c r="L264" s="226"/>
      <c r="M264" s="227"/>
      <c r="N264" s="228"/>
      <c r="O264" s="228"/>
      <c r="P264" s="228"/>
      <c r="Q264" s="228"/>
      <c r="R264" s="228"/>
      <c r="S264" s="228"/>
      <c r="T264" s="229"/>
      <c r="AT264" s="230" t="s">
        <v>159</v>
      </c>
      <c r="AU264" s="230" t="s">
        <v>169</v>
      </c>
      <c r="AV264" s="15" t="s">
        <v>155</v>
      </c>
      <c r="AW264" s="15" t="s">
        <v>34</v>
      </c>
      <c r="AX264" s="15" t="s">
        <v>80</v>
      </c>
      <c r="AY264" s="230" t="s">
        <v>148</v>
      </c>
    </row>
    <row r="265" spans="1:65" s="2" customFormat="1" ht="44.25" customHeight="1">
      <c r="A265" s="36"/>
      <c r="B265" s="37"/>
      <c r="C265" s="180" t="s">
        <v>369</v>
      </c>
      <c r="D265" s="180" t="s">
        <v>150</v>
      </c>
      <c r="E265" s="181" t="s">
        <v>1376</v>
      </c>
      <c r="F265" s="182" t="s">
        <v>1377</v>
      </c>
      <c r="G265" s="183" t="s">
        <v>222</v>
      </c>
      <c r="H265" s="184">
        <v>177.2</v>
      </c>
      <c r="I265" s="185"/>
      <c r="J265" s="186">
        <f>ROUND(I265*H265,2)</f>
        <v>0</v>
      </c>
      <c r="K265" s="182" t="s">
        <v>1193</v>
      </c>
      <c r="L265" s="41"/>
      <c r="M265" s="187" t="s">
        <v>19</v>
      </c>
      <c r="N265" s="188" t="s">
        <v>44</v>
      </c>
      <c r="O265" s="66"/>
      <c r="P265" s="189">
        <f>O265*H265</f>
        <v>0</v>
      </c>
      <c r="Q265" s="189">
        <v>0</v>
      </c>
      <c r="R265" s="189">
        <f>Q265*H265</f>
        <v>0</v>
      </c>
      <c r="S265" s="189">
        <v>0</v>
      </c>
      <c r="T265" s="190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91" t="s">
        <v>1173</v>
      </c>
      <c r="AT265" s="191" t="s">
        <v>150</v>
      </c>
      <c r="AU265" s="191" t="s">
        <v>169</v>
      </c>
      <c r="AY265" s="19" t="s">
        <v>148</v>
      </c>
      <c r="BE265" s="192">
        <f>IF(N265="základní",J265,0)</f>
        <v>0</v>
      </c>
      <c r="BF265" s="192">
        <f>IF(N265="snížená",J265,0)</f>
        <v>0</v>
      </c>
      <c r="BG265" s="192">
        <f>IF(N265="zákl. přenesená",J265,0)</f>
        <v>0</v>
      </c>
      <c r="BH265" s="192">
        <f>IF(N265="sníž. přenesená",J265,0)</f>
        <v>0</v>
      </c>
      <c r="BI265" s="192">
        <f>IF(N265="nulová",J265,0)</f>
        <v>0</v>
      </c>
      <c r="BJ265" s="19" t="s">
        <v>80</v>
      </c>
      <c r="BK265" s="192">
        <f>ROUND(I265*H265,2)</f>
        <v>0</v>
      </c>
      <c r="BL265" s="19" t="s">
        <v>1173</v>
      </c>
      <c r="BM265" s="191" t="s">
        <v>1378</v>
      </c>
    </row>
    <row r="266" spans="1:65" s="13" customFormat="1" ht="11.25">
      <c r="B266" s="198"/>
      <c r="C266" s="199"/>
      <c r="D266" s="200" t="s">
        <v>159</v>
      </c>
      <c r="E266" s="201" t="s">
        <v>19</v>
      </c>
      <c r="F266" s="202" t="s">
        <v>1379</v>
      </c>
      <c r="G266" s="199"/>
      <c r="H266" s="201" t="s">
        <v>19</v>
      </c>
      <c r="I266" s="203"/>
      <c r="J266" s="199"/>
      <c r="K266" s="199"/>
      <c r="L266" s="204"/>
      <c r="M266" s="205"/>
      <c r="N266" s="206"/>
      <c r="O266" s="206"/>
      <c r="P266" s="206"/>
      <c r="Q266" s="206"/>
      <c r="R266" s="206"/>
      <c r="S266" s="206"/>
      <c r="T266" s="207"/>
      <c r="AT266" s="208" t="s">
        <v>159</v>
      </c>
      <c r="AU266" s="208" t="s">
        <v>169</v>
      </c>
      <c r="AV266" s="13" t="s">
        <v>80</v>
      </c>
      <c r="AW266" s="13" t="s">
        <v>34</v>
      </c>
      <c r="AX266" s="13" t="s">
        <v>73</v>
      </c>
      <c r="AY266" s="208" t="s">
        <v>148</v>
      </c>
    </row>
    <row r="267" spans="1:65" s="14" customFormat="1" ht="11.25">
      <c r="B267" s="209"/>
      <c r="C267" s="210"/>
      <c r="D267" s="200" t="s">
        <v>159</v>
      </c>
      <c r="E267" s="211" t="s">
        <v>19</v>
      </c>
      <c r="F267" s="212" t="s">
        <v>1380</v>
      </c>
      <c r="G267" s="210"/>
      <c r="H267" s="213">
        <v>177.2</v>
      </c>
      <c r="I267" s="214"/>
      <c r="J267" s="210"/>
      <c r="K267" s="210"/>
      <c r="L267" s="215"/>
      <c r="M267" s="216"/>
      <c r="N267" s="217"/>
      <c r="O267" s="217"/>
      <c r="P267" s="217"/>
      <c r="Q267" s="217"/>
      <c r="R267" s="217"/>
      <c r="S267" s="217"/>
      <c r="T267" s="218"/>
      <c r="AT267" s="219" t="s">
        <v>159</v>
      </c>
      <c r="AU267" s="219" t="s">
        <v>169</v>
      </c>
      <c r="AV267" s="14" t="s">
        <v>82</v>
      </c>
      <c r="AW267" s="14" t="s">
        <v>34</v>
      </c>
      <c r="AX267" s="14" t="s">
        <v>73</v>
      </c>
      <c r="AY267" s="219" t="s">
        <v>148</v>
      </c>
    </row>
    <row r="268" spans="1:65" s="15" customFormat="1" ht="11.25">
      <c r="B268" s="220"/>
      <c r="C268" s="221"/>
      <c r="D268" s="200" t="s">
        <v>159</v>
      </c>
      <c r="E268" s="222" t="s">
        <v>19</v>
      </c>
      <c r="F268" s="223" t="s">
        <v>162</v>
      </c>
      <c r="G268" s="221"/>
      <c r="H268" s="224">
        <v>177.2</v>
      </c>
      <c r="I268" s="225"/>
      <c r="J268" s="221"/>
      <c r="K268" s="221"/>
      <c r="L268" s="226"/>
      <c r="M268" s="227"/>
      <c r="N268" s="228"/>
      <c r="O268" s="228"/>
      <c r="P268" s="228"/>
      <c r="Q268" s="228"/>
      <c r="R268" s="228"/>
      <c r="S268" s="228"/>
      <c r="T268" s="229"/>
      <c r="AT268" s="230" t="s">
        <v>159</v>
      </c>
      <c r="AU268" s="230" t="s">
        <v>169</v>
      </c>
      <c r="AV268" s="15" t="s">
        <v>155</v>
      </c>
      <c r="AW268" s="15" t="s">
        <v>34</v>
      </c>
      <c r="AX268" s="15" t="s">
        <v>80</v>
      </c>
      <c r="AY268" s="230" t="s">
        <v>148</v>
      </c>
    </row>
    <row r="269" spans="1:65" s="2" customFormat="1" ht="44.25" customHeight="1">
      <c r="A269" s="36"/>
      <c r="B269" s="37"/>
      <c r="C269" s="180" t="s">
        <v>375</v>
      </c>
      <c r="D269" s="180" t="s">
        <v>150</v>
      </c>
      <c r="E269" s="181" t="s">
        <v>1381</v>
      </c>
      <c r="F269" s="182" t="s">
        <v>1382</v>
      </c>
      <c r="G269" s="183" t="s">
        <v>222</v>
      </c>
      <c r="H269" s="184">
        <v>22.26</v>
      </c>
      <c r="I269" s="185"/>
      <c r="J269" s="186">
        <f>ROUND(I269*H269,2)</f>
        <v>0</v>
      </c>
      <c r="K269" s="182" t="s">
        <v>1193</v>
      </c>
      <c r="L269" s="41"/>
      <c r="M269" s="187" t="s">
        <v>19</v>
      </c>
      <c r="N269" s="188" t="s">
        <v>44</v>
      </c>
      <c r="O269" s="66"/>
      <c r="P269" s="189">
        <f>O269*H269</f>
        <v>0</v>
      </c>
      <c r="Q269" s="189">
        <v>0</v>
      </c>
      <c r="R269" s="189">
        <f>Q269*H269</f>
        <v>0</v>
      </c>
      <c r="S269" s="189">
        <v>0</v>
      </c>
      <c r="T269" s="190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91" t="s">
        <v>1173</v>
      </c>
      <c r="AT269" s="191" t="s">
        <v>150</v>
      </c>
      <c r="AU269" s="191" t="s">
        <v>169</v>
      </c>
      <c r="AY269" s="19" t="s">
        <v>148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9" t="s">
        <v>80</v>
      </c>
      <c r="BK269" s="192">
        <f>ROUND(I269*H269,2)</f>
        <v>0</v>
      </c>
      <c r="BL269" s="19" t="s">
        <v>1173</v>
      </c>
      <c r="BM269" s="191" t="s">
        <v>1383</v>
      </c>
    </row>
    <row r="270" spans="1:65" s="13" customFormat="1" ht="11.25">
      <c r="B270" s="198"/>
      <c r="C270" s="199"/>
      <c r="D270" s="200" t="s">
        <v>159</v>
      </c>
      <c r="E270" s="201" t="s">
        <v>19</v>
      </c>
      <c r="F270" s="202" t="s">
        <v>1357</v>
      </c>
      <c r="G270" s="199"/>
      <c r="H270" s="201" t="s">
        <v>19</v>
      </c>
      <c r="I270" s="203"/>
      <c r="J270" s="199"/>
      <c r="K270" s="199"/>
      <c r="L270" s="204"/>
      <c r="M270" s="205"/>
      <c r="N270" s="206"/>
      <c r="O270" s="206"/>
      <c r="P270" s="206"/>
      <c r="Q270" s="206"/>
      <c r="R270" s="206"/>
      <c r="S270" s="206"/>
      <c r="T270" s="207"/>
      <c r="AT270" s="208" t="s">
        <v>159</v>
      </c>
      <c r="AU270" s="208" t="s">
        <v>169</v>
      </c>
      <c r="AV270" s="13" t="s">
        <v>80</v>
      </c>
      <c r="AW270" s="13" t="s">
        <v>34</v>
      </c>
      <c r="AX270" s="13" t="s">
        <v>73</v>
      </c>
      <c r="AY270" s="208" t="s">
        <v>148</v>
      </c>
    </row>
    <row r="271" spans="1:65" s="14" customFormat="1" ht="11.25">
      <c r="B271" s="209"/>
      <c r="C271" s="210"/>
      <c r="D271" s="200" t="s">
        <v>159</v>
      </c>
      <c r="E271" s="211" t="s">
        <v>19</v>
      </c>
      <c r="F271" s="212" t="s">
        <v>1358</v>
      </c>
      <c r="G271" s="210"/>
      <c r="H271" s="213">
        <v>22.26</v>
      </c>
      <c r="I271" s="214"/>
      <c r="J271" s="210"/>
      <c r="K271" s="210"/>
      <c r="L271" s="215"/>
      <c r="M271" s="216"/>
      <c r="N271" s="217"/>
      <c r="O271" s="217"/>
      <c r="P271" s="217"/>
      <c r="Q271" s="217"/>
      <c r="R271" s="217"/>
      <c r="S271" s="217"/>
      <c r="T271" s="218"/>
      <c r="AT271" s="219" t="s">
        <v>159</v>
      </c>
      <c r="AU271" s="219" t="s">
        <v>169</v>
      </c>
      <c r="AV271" s="14" t="s">
        <v>82</v>
      </c>
      <c r="AW271" s="14" t="s">
        <v>34</v>
      </c>
      <c r="AX271" s="14" t="s">
        <v>73</v>
      </c>
      <c r="AY271" s="219" t="s">
        <v>148</v>
      </c>
    </row>
    <row r="272" spans="1:65" s="15" customFormat="1" ht="11.25">
      <c r="B272" s="220"/>
      <c r="C272" s="221"/>
      <c r="D272" s="200" t="s">
        <v>159</v>
      </c>
      <c r="E272" s="222" t="s">
        <v>19</v>
      </c>
      <c r="F272" s="223" t="s">
        <v>162</v>
      </c>
      <c r="G272" s="221"/>
      <c r="H272" s="224">
        <v>22.26</v>
      </c>
      <c r="I272" s="225"/>
      <c r="J272" s="221"/>
      <c r="K272" s="221"/>
      <c r="L272" s="226"/>
      <c r="M272" s="227"/>
      <c r="N272" s="228"/>
      <c r="O272" s="228"/>
      <c r="P272" s="228"/>
      <c r="Q272" s="228"/>
      <c r="R272" s="228"/>
      <c r="S272" s="228"/>
      <c r="T272" s="229"/>
      <c r="AT272" s="230" t="s">
        <v>159</v>
      </c>
      <c r="AU272" s="230" t="s">
        <v>169</v>
      </c>
      <c r="AV272" s="15" t="s">
        <v>155</v>
      </c>
      <c r="AW272" s="15" t="s">
        <v>34</v>
      </c>
      <c r="AX272" s="15" t="s">
        <v>80</v>
      </c>
      <c r="AY272" s="230" t="s">
        <v>148</v>
      </c>
    </row>
    <row r="273" spans="1:65" s="2" customFormat="1" ht="44.25" customHeight="1">
      <c r="A273" s="36"/>
      <c r="B273" s="37"/>
      <c r="C273" s="180" t="s">
        <v>381</v>
      </c>
      <c r="D273" s="180" t="s">
        <v>150</v>
      </c>
      <c r="E273" s="181" t="s">
        <v>1384</v>
      </c>
      <c r="F273" s="182" t="s">
        <v>1385</v>
      </c>
      <c r="G273" s="183" t="s">
        <v>283</v>
      </c>
      <c r="H273" s="184">
        <v>4</v>
      </c>
      <c r="I273" s="185"/>
      <c r="J273" s="186">
        <f>ROUND(I273*H273,2)</f>
        <v>0</v>
      </c>
      <c r="K273" s="182" t="s">
        <v>1193</v>
      </c>
      <c r="L273" s="41"/>
      <c r="M273" s="187" t="s">
        <v>19</v>
      </c>
      <c r="N273" s="188" t="s">
        <v>44</v>
      </c>
      <c r="O273" s="66"/>
      <c r="P273" s="189">
        <f>O273*H273</f>
        <v>0</v>
      </c>
      <c r="Q273" s="189">
        <v>0</v>
      </c>
      <c r="R273" s="189">
        <f>Q273*H273</f>
        <v>0</v>
      </c>
      <c r="S273" s="189">
        <v>0</v>
      </c>
      <c r="T273" s="190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91" t="s">
        <v>1173</v>
      </c>
      <c r="AT273" s="191" t="s">
        <v>150</v>
      </c>
      <c r="AU273" s="191" t="s">
        <v>169</v>
      </c>
      <c r="AY273" s="19" t="s">
        <v>148</v>
      </c>
      <c r="BE273" s="192">
        <f>IF(N273="základní",J273,0)</f>
        <v>0</v>
      </c>
      <c r="BF273" s="192">
        <f>IF(N273="snížená",J273,0)</f>
        <v>0</v>
      </c>
      <c r="BG273" s="192">
        <f>IF(N273="zákl. přenesená",J273,0)</f>
        <v>0</v>
      </c>
      <c r="BH273" s="192">
        <f>IF(N273="sníž. přenesená",J273,0)</f>
        <v>0</v>
      </c>
      <c r="BI273" s="192">
        <f>IF(N273="nulová",J273,0)</f>
        <v>0</v>
      </c>
      <c r="BJ273" s="19" t="s">
        <v>80</v>
      </c>
      <c r="BK273" s="192">
        <f>ROUND(I273*H273,2)</f>
        <v>0</v>
      </c>
      <c r="BL273" s="19" t="s">
        <v>1173</v>
      </c>
      <c r="BM273" s="191" t="s">
        <v>1386</v>
      </c>
    </row>
    <row r="274" spans="1:65" s="13" customFormat="1" ht="11.25">
      <c r="B274" s="198"/>
      <c r="C274" s="199"/>
      <c r="D274" s="200" t="s">
        <v>159</v>
      </c>
      <c r="E274" s="201" t="s">
        <v>19</v>
      </c>
      <c r="F274" s="202" t="s">
        <v>1387</v>
      </c>
      <c r="G274" s="199"/>
      <c r="H274" s="201" t="s">
        <v>19</v>
      </c>
      <c r="I274" s="203"/>
      <c r="J274" s="199"/>
      <c r="K274" s="199"/>
      <c r="L274" s="204"/>
      <c r="M274" s="205"/>
      <c r="N274" s="206"/>
      <c r="O274" s="206"/>
      <c r="P274" s="206"/>
      <c r="Q274" s="206"/>
      <c r="R274" s="206"/>
      <c r="S274" s="206"/>
      <c r="T274" s="207"/>
      <c r="AT274" s="208" t="s">
        <v>159</v>
      </c>
      <c r="AU274" s="208" t="s">
        <v>169</v>
      </c>
      <c r="AV274" s="13" t="s">
        <v>80</v>
      </c>
      <c r="AW274" s="13" t="s">
        <v>34</v>
      </c>
      <c r="AX274" s="13" t="s">
        <v>73</v>
      </c>
      <c r="AY274" s="208" t="s">
        <v>148</v>
      </c>
    </row>
    <row r="275" spans="1:65" s="14" customFormat="1" ht="11.25">
      <c r="B275" s="209"/>
      <c r="C275" s="210"/>
      <c r="D275" s="200" t="s">
        <v>159</v>
      </c>
      <c r="E275" s="211" t="s">
        <v>19</v>
      </c>
      <c r="F275" s="212" t="s">
        <v>1388</v>
      </c>
      <c r="G275" s="210"/>
      <c r="H275" s="213">
        <v>2</v>
      </c>
      <c r="I275" s="214"/>
      <c r="J275" s="210"/>
      <c r="K275" s="210"/>
      <c r="L275" s="215"/>
      <c r="M275" s="216"/>
      <c r="N275" s="217"/>
      <c r="O275" s="217"/>
      <c r="P275" s="217"/>
      <c r="Q275" s="217"/>
      <c r="R275" s="217"/>
      <c r="S275" s="217"/>
      <c r="T275" s="218"/>
      <c r="AT275" s="219" t="s">
        <v>159</v>
      </c>
      <c r="AU275" s="219" t="s">
        <v>169</v>
      </c>
      <c r="AV275" s="14" t="s">
        <v>82</v>
      </c>
      <c r="AW275" s="14" t="s">
        <v>34</v>
      </c>
      <c r="AX275" s="14" t="s">
        <v>73</v>
      </c>
      <c r="AY275" s="219" t="s">
        <v>148</v>
      </c>
    </row>
    <row r="276" spans="1:65" s="13" customFormat="1" ht="11.25">
      <c r="B276" s="198"/>
      <c r="C276" s="199"/>
      <c r="D276" s="200" t="s">
        <v>159</v>
      </c>
      <c r="E276" s="201" t="s">
        <v>19</v>
      </c>
      <c r="F276" s="202" t="s">
        <v>1389</v>
      </c>
      <c r="G276" s="199"/>
      <c r="H276" s="201" t="s">
        <v>19</v>
      </c>
      <c r="I276" s="203"/>
      <c r="J276" s="199"/>
      <c r="K276" s="199"/>
      <c r="L276" s="204"/>
      <c r="M276" s="205"/>
      <c r="N276" s="206"/>
      <c r="O276" s="206"/>
      <c r="P276" s="206"/>
      <c r="Q276" s="206"/>
      <c r="R276" s="206"/>
      <c r="S276" s="206"/>
      <c r="T276" s="207"/>
      <c r="AT276" s="208" t="s">
        <v>159</v>
      </c>
      <c r="AU276" s="208" t="s">
        <v>169</v>
      </c>
      <c r="AV276" s="13" t="s">
        <v>80</v>
      </c>
      <c r="AW276" s="13" t="s">
        <v>34</v>
      </c>
      <c r="AX276" s="13" t="s">
        <v>73</v>
      </c>
      <c r="AY276" s="208" t="s">
        <v>148</v>
      </c>
    </row>
    <row r="277" spans="1:65" s="14" customFormat="1" ht="11.25">
      <c r="B277" s="209"/>
      <c r="C277" s="210"/>
      <c r="D277" s="200" t="s">
        <v>159</v>
      </c>
      <c r="E277" s="211" t="s">
        <v>19</v>
      </c>
      <c r="F277" s="212" t="s">
        <v>1388</v>
      </c>
      <c r="G277" s="210"/>
      <c r="H277" s="213">
        <v>2</v>
      </c>
      <c r="I277" s="214"/>
      <c r="J277" s="210"/>
      <c r="K277" s="210"/>
      <c r="L277" s="215"/>
      <c r="M277" s="216"/>
      <c r="N277" s="217"/>
      <c r="O277" s="217"/>
      <c r="P277" s="217"/>
      <c r="Q277" s="217"/>
      <c r="R277" s="217"/>
      <c r="S277" s="217"/>
      <c r="T277" s="218"/>
      <c r="AT277" s="219" t="s">
        <v>159</v>
      </c>
      <c r="AU277" s="219" t="s">
        <v>169</v>
      </c>
      <c r="AV277" s="14" t="s">
        <v>82</v>
      </c>
      <c r="AW277" s="14" t="s">
        <v>34</v>
      </c>
      <c r="AX277" s="14" t="s">
        <v>73</v>
      </c>
      <c r="AY277" s="219" t="s">
        <v>148</v>
      </c>
    </row>
    <row r="278" spans="1:65" s="15" customFormat="1" ht="11.25">
      <c r="B278" s="220"/>
      <c r="C278" s="221"/>
      <c r="D278" s="200" t="s">
        <v>159</v>
      </c>
      <c r="E278" s="222" t="s">
        <v>19</v>
      </c>
      <c r="F278" s="223" t="s">
        <v>162</v>
      </c>
      <c r="G278" s="221"/>
      <c r="H278" s="224">
        <v>4</v>
      </c>
      <c r="I278" s="225"/>
      <c r="J278" s="221"/>
      <c r="K278" s="221"/>
      <c r="L278" s="226"/>
      <c r="M278" s="227"/>
      <c r="N278" s="228"/>
      <c r="O278" s="228"/>
      <c r="P278" s="228"/>
      <c r="Q278" s="228"/>
      <c r="R278" s="228"/>
      <c r="S278" s="228"/>
      <c r="T278" s="229"/>
      <c r="AT278" s="230" t="s">
        <v>159</v>
      </c>
      <c r="AU278" s="230" t="s">
        <v>169</v>
      </c>
      <c r="AV278" s="15" t="s">
        <v>155</v>
      </c>
      <c r="AW278" s="15" t="s">
        <v>34</v>
      </c>
      <c r="AX278" s="15" t="s">
        <v>80</v>
      </c>
      <c r="AY278" s="230" t="s">
        <v>148</v>
      </c>
    </row>
    <row r="279" spans="1:65" s="2" customFormat="1" ht="49.15" customHeight="1">
      <c r="A279" s="36"/>
      <c r="B279" s="37"/>
      <c r="C279" s="180" t="s">
        <v>387</v>
      </c>
      <c r="D279" s="180" t="s">
        <v>150</v>
      </c>
      <c r="E279" s="181" t="s">
        <v>1390</v>
      </c>
      <c r="F279" s="182" t="s">
        <v>1391</v>
      </c>
      <c r="G279" s="183" t="s">
        <v>222</v>
      </c>
      <c r="H279" s="184">
        <v>4.5999999999999999E-2</v>
      </c>
      <c r="I279" s="185"/>
      <c r="J279" s="186">
        <f>ROUND(I279*H279,2)</f>
        <v>0</v>
      </c>
      <c r="K279" s="182" t="s">
        <v>1193</v>
      </c>
      <c r="L279" s="41"/>
      <c r="M279" s="187" t="s">
        <v>19</v>
      </c>
      <c r="N279" s="188" t="s">
        <v>44</v>
      </c>
      <c r="O279" s="66"/>
      <c r="P279" s="189">
        <f>O279*H279</f>
        <v>0</v>
      </c>
      <c r="Q279" s="189">
        <v>0</v>
      </c>
      <c r="R279" s="189">
        <f>Q279*H279</f>
        <v>0</v>
      </c>
      <c r="S279" s="189">
        <v>0</v>
      </c>
      <c r="T279" s="190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91" t="s">
        <v>1173</v>
      </c>
      <c r="AT279" s="191" t="s">
        <v>150</v>
      </c>
      <c r="AU279" s="191" t="s">
        <v>169</v>
      </c>
      <c r="AY279" s="19" t="s">
        <v>148</v>
      </c>
      <c r="BE279" s="192">
        <f>IF(N279="základní",J279,0)</f>
        <v>0</v>
      </c>
      <c r="BF279" s="192">
        <f>IF(N279="snížená",J279,0)</f>
        <v>0</v>
      </c>
      <c r="BG279" s="192">
        <f>IF(N279="zákl. přenesená",J279,0)</f>
        <v>0</v>
      </c>
      <c r="BH279" s="192">
        <f>IF(N279="sníž. přenesená",J279,0)</f>
        <v>0</v>
      </c>
      <c r="BI279" s="192">
        <f>IF(N279="nulová",J279,0)</f>
        <v>0</v>
      </c>
      <c r="BJ279" s="19" t="s">
        <v>80</v>
      </c>
      <c r="BK279" s="192">
        <f>ROUND(I279*H279,2)</f>
        <v>0</v>
      </c>
      <c r="BL279" s="19" t="s">
        <v>1173</v>
      </c>
      <c r="BM279" s="191" t="s">
        <v>1392</v>
      </c>
    </row>
    <row r="280" spans="1:65" s="13" customFormat="1" ht="11.25">
      <c r="B280" s="198"/>
      <c r="C280" s="199"/>
      <c r="D280" s="200" t="s">
        <v>159</v>
      </c>
      <c r="E280" s="201" t="s">
        <v>19</v>
      </c>
      <c r="F280" s="202" t="s">
        <v>1393</v>
      </c>
      <c r="G280" s="199"/>
      <c r="H280" s="201" t="s">
        <v>19</v>
      </c>
      <c r="I280" s="203"/>
      <c r="J280" s="199"/>
      <c r="K280" s="199"/>
      <c r="L280" s="204"/>
      <c r="M280" s="205"/>
      <c r="N280" s="206"/>
      <c r="O280" s="206"/>
      <c r="P280" s="206"/>
      <c r="Q280" s="206"/>
      <c r="R280" s="206"/>
      <c r="S280" s="206"/>
      <c r="T280" s="207"/>
      <c r="AT280" s="208" t="s">
        <v>159</v>
      </c>
      <c r="AU280" s="208" t="s">
        <v>169</v>
      </c>
      <c r="AV280" s="13" t="s">
        <v>80</v>
      </c>
      <c r="AW280" s="13" t="s">
        <v>34</v>
      </c>
      <c r="AX280" s="13" t="s">
        <v>73</v>
      </c>
      <c r="AY280" s="208" t="s">
        <v>148</v>
      </c>
    </row>
    <row r="281" spans="1:65" s="14" customFormat="1" ht="11.25">
      <c r="B281" s="209"/>
      <c r="C281" s="210"/>
      <c r="D281" s="200" t="s">
        <v>159</v>
      </c>
      <c r="E281" s="211" t="s">
        <v>19</v>
      </c>
      <c r="F281" s="212" t="s">
        <v>1394</v>
      </c>
      <c r="G281" s="210"/>
      <c r="H281" s="213">
        <v>1.4999999999999999E-2</v>
      </c>
      <c r="I281" s="214"/>
      <c r="J281" s="210"/>
      <c r="K281" s="210"/>
      <c r="L281" s="215"/>
      <c r="M281" s="216"/>
      <c r="N281" s="217"/>
      <c r="O281" s="217"/>
      <c r="P281" s="217"/>
      <c r="Q281" s="217"/>
      <c r="R281" s="217"/>
      <c r="S281" s="217"/>
      <c r="T281" s="218"/>
      <c r="AT281" s="219" t="s">
        <v>159</v>
      </c>
      <c r="AU281" s="219" t="s">
        <v>169</v>
      </c>
      <c r="AV281" s="14" t="s">
        <v>82</v>
      </c>
      <c r="AW281" s="14" t="s">
        <v>34</v>
      </c>
      <c r="AX281" s="14" t="s">
        <v>73</v>
      </c>
      <c r="AY281" s="219" t="s">
        <v>148</v>
      </c>
    </row>
    <row r="282" spans="1:65" s="13" customFormat="1" ht="11.25">
      <c r="B282" s="198"/>
      <c r="C282" s="199"/>
      <c r="D282" s="200" t="s">
        <v>159</v>
      </c>
      <c r="E282" s="201" t="s">
        <v>19</v>
      </c>
      <c r="F282" s="202" t="s">
        <v>1395</v>
      </c>
      <c r="G282" s="199"/>
      <c r="H282" s="201" t="s">
        <v>19</v>
      </c>
      <c r="I282" s="203"/>
      <c r="J282" s="199"/>
      <c r="K282" s="199"/>
      <c r="L282" s="204"/>
      <c r="M282" s="205"/>
      <c r="N282" s="206"/>
      <c r="O282" s="206"/>
      <c r="P282" s="206"/>
      <c r="Q282" s="206"/>
      <c r="R282" s="206"/>
      <c r="S282" s="206"/>
      <c r="T282" s="207"/>
      <c r="AT282" s="208" t="s">
        <v>159</v>
      </c>
      <c r="AU282" s="208" t="s">
        <v>169</v>
      </c>
      <c r="AV282" s="13" t="s">
        <v>80</v>
      </c>
      <c r="AW282" s="13" t="s">
        <v>34</v>
      </c>
      <c r="AX282" s="13" t="s">
        <v>73</v>
      </c>
      <c r="AY282" s="208" t="s">
        <v>148</v>
      </c>
    </row>
    <row r="283" spans="1:65" s="14" customFormat="1" ht="11.25">
      <c r="B283" s="209"/>
      <c r="C283" s="210"/>
      <c r="D283" s="200" t="s">
        <v>159</v>
      </c>
      <c r="E283" s="211" t="s">
        <v>19</v>
      </c>
      <c r="F283" s="212" t="s">
        <v>1396</v>
      </c>
      <c r="G283" s="210"/>
      <c r="H283" s="213">
        <v>3.1E-2</v>
      </c>
      <c r="I283" s="214"/>
      <c r="J283" s="210"/>
      <c r="K283" s="210"/>
      <c r="L283" s="215"/>
      <c r="M283" s="216"/>
      <c r="N283" s="217"/>
      <c r="O283" s="217"/>
      <c r="P283" s="217"/>
      <c r="Q283" s="217"/>
      <c r="R283" s="217"/>
      <c r="S283" s="217"/>
      <c r="T283" s="218"/>
      <c r="AT283" s="219" t="s">
        <v>159</v>
      </c>
      <c r="AU283" s="219" t="s">
        <v>169</v>
      </c>
      <c r="AV283" s="14" t="s">
        <v>82</v>
      </c>
      <c r="AW283" s="14" t="s">
        <v>34</v>
      </c>
      <c r="AX283" s="14" t="s">
        <v>73</v>
      </c>
      <c r="AY283" s="219" t="s">
        <v>148</v>
      </c>
    </row>
    <row r="284" spans="1:65" s="15" customFormat="1" ht="11.25">
      <c r="B284" s="220"/>
      <c r="C284" s="221"/>
      <c r="D284" s="200" t="s">
        <v>159</v>
      </c>
      <c r="E284" s="222" t="s">
        <v>19</v>
      </c>
      <c r="F284" s="223" t="s">
        <v>162</v>
      </c>
      <c r="G284" s="221"/>
      <c r="H284" s="224">
        <v>4.5999999999999999E-2</v>
      </c>
      <c r="I284" s="225"/>
      <c r="J284" s="221"/>
      <c r="K284" s="221"/>
      <c r="L284" s="226"/>
      <c r="M284" s="227"/>
      <c r="N284" s="228"/>
      <c r="O284" s="228"/>
      <c r="P284" s="228"/>
      <c r="Q284" s="228"/>
      <c r="R284" s="228"/>
      <c r="S284" s="228"/>
      <c r="T284" s="229"/>
      <c r="AT284" s="230" t="s">
        <v>159</v>
      </c>
      <c r="AU284" s="230" t="s">
        <v>169</v>
      </c>
      <c r="AV284" s="15" t="s">
        <v>155</v>
      </c>
      <c r="AW284" s="15" t="s">
        <v>34</v>
      </c>
      <c r="AX284" s="15" t="s">
        <v>80</v>
      </c>
      <c r="AY284" s="230" t="s">
        <v>148</v>
      </c>
    </row>
    <row r="285" spans="1:65" s="2" customFormat="1" ht="49.15" customHeight="1">
      <c r="A285" s="36"/>
      <c r="B285" s="37"/>
      <c r="C285" s="180" t="s">
        <v>396</v>
      </c>
      <c r="D285" s="180" t="s">
        <v>150</v>
      </c>
      <c r="E285" s="181" t="s">
        <v>1397</v>
      </c>
      <c r="F285" s="182" t="s">
        <v>1398</v>
      </c>
      <c r="G285" s="183" t="s">
        <v>222</v>
      </c>
      <c r="H285" s="184">
        <v>22.26</v>
      </c>
      <c r="I285" s="185"/>
      <c r="J285" s="186">
        <f>ROUND(I285*H285,2)</f>
        <v>0</v>
      </c>
      <c r="K285" s="182" t="s">
        <v>1193</v>
      </c>
      <c r="L285" s="41"/>
      <c r="M285" s="187" t="s">
        <v>19</v>
      </c>
      <c r="N285" s="188" t="s">
        <v>44</v>
      </c>
      <c r="O285" s="66"/>
      <c r="P285" s="189">
        <f>O285*H285</f>
        <v>0</v>
      </c>
      <c r="Q285" s="189">
        <v>0</v>
      </c>
      <c r="R285" s="189">
        <f>Q285*H285</f>
        <v>0</v>
      </c>
      <c r="S285" s="189">
        <v>0</v>
      </c>
      <c r="T285" s="190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91" t="s">
        <v>1173</v>
      </c>
      <c r="AT285" s="191" t="s">
        <v>150</v>
      </c>
      <c r="AU285" s="191" t="s">
        <v>169</v>
      </c>
      <c r="AY285" s="19" t="s">
        <v>148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9" t="s">
        <v>80</v>
      </c>
      <c r="BK285" s="192">
        <f>ROUND(I285*H285,2)</f>
        <v>0</v>
      </c>
      <c r="BL285" s="19" t="s">
        <v>1173</v>
      </c>
      <c r="BM285" s="191" t="s">
        <v>1399</v>
      </c>
    </row>
    <row r="286" spans="1:65" s="13" customFormat="1" ht="11.25">
      <c r="B286" s="198"/>
      <c r="C286" s="199"/>
      <c r="D286" s="200" t="s">
        <v>159</v>
      </c>
      <c r="E286" s="201" t="s">
        <v>19</v>
      </c>
      <c r="F286" s="202" t="s">
        <v>1400</v>
      </c>
      <c r="G286" s="199"/>
      <c r="H286" s="201" t="s">
        <v>19</v>
      </c>
      <c r="I286" s="203"/>
      <c r="J286" s="199"/>
      <c r="K286" s="199"/>
      <c r="L286" s="204"/>
      <c r="M286" s="205"/>
      <c r="N286" s="206"/>
      <c r="O286" s="206"/>
      <c r="P286" s="206"/>
      <c r="Q286" s="206"/>
      <c r="R286" s="206"/>
      <c r="S286" s="206"/>
      <c r="T286" s="207"/>
      <c r="AT286" s="208" t="s">
        <v>159</v>
      </c>
      <c r="AU286" s="208" t="s">
        <v>169</v>
      </c>
      <c r="AV286" s="13" t="s">
        <v>80</v>
      </c>
      <c r="AW286" s="13" t="s">
        <v>34</v>
      </c>
      <c r="AX286" s="13" t="s">
        <v>73</v>
      </c>
      <c r="AY286" s="208" t="s">
        <v>148</v>
      </c>
    </row>
    <row r="287" spans="1:65" s="14" customFormat="1" ht="11.25">
      <c r="B287" s="209"/>
      <c r="C287" s="210"/>
      <c r="D287" s="200" t="s">
        <v>159</v>
      </c>
      <c r="E287" s="211" t="s">
        <v>19</v>
      </c>
      <c r="F287" s="212" t="s">
        <v>1358</v>
      </c>
      <c r="G287" s="210"/>
      <c r="H287" s="213">
        <v>22.26</v>
      </c>
      <c r="I287" s="214"/>
      <c r="J287" s="210"/>
      <c r="K287" s="210"/>
      <c r="L287" s="215"/>
      <c r="M287" s="216"/>
      <c r="N287" s="217"/>
      <c r="O287" s="217"/>
      <c r="P287" s="217"/>
      <c r="Q287" s="217"/>
      <c r="R287" s="217"/>
      <c r="S287" s="217"/>
      <c r="T287" s="218"/>
      <c r="AT287" s="219" t="s">
        <v>159</v>
      </c>
      <c r="AU287" s="219" t="s">
        <v>169</v>
      </c>
      <c r="AV287" s="14" t="s">
        <v>82</v>
      </c>
      <c r="AW287" s="14" t="s">
        <v>34</v>
      </c>
      <c r="AX287" s="14" t="s">
        <v>73</v>
      </c>
      <c r="AY287" s="219" t="s">
        <v>148</v>
      </c>
    </row>
    <row r="288" spans="1:65" s="15" customFormat="1" ht="11.25">
      <c r="B288" s="220"/>
      <c r="C288" s="221"/>
      <c r="D288" s="200" t="s">
        <v>159</v>
      </c>
      <c r="E288" s="222" t="s">
        <v>19</v>
      </c>
      <c r="F288" s="223" t="s">
        <v>162</v>
      </c>
      <c r="G288" s="221"/>
      <c r="H288" s="224">
        <v>22.26</v>
      </c>
      <c r="I288" s="225"/>
      <c r="J288" s="221"/>
      <c r="K288" s="221"/>
      <c r="L288" s="226"/>
      <c r="M288" s="258"/>
      <c r="N288" s="259"/>
      <c r="O288" s="259"/>
      <c r="P288" s="259"/>
      <c r="Q288" s="259"/>
      <c r="R288" s="259"/>
      <c r="S288" s="259"/>
      <c r="T288" s="260"/>
      <c r="AT288" s="230" t="s">
        <v>159</v>
      </c>
      <c r="AU288" s="230" t="s">
        <v>169</v>
      </c>
      <c r="AV288" s="15" t="s">
        <v>155</v>
      </c>
      <c r="AW288" s="15" t="s">
        <v>34</v>
      </c>
      <c r="AX288" s="15" t="s">
        <v>80</v>
      </c>
      <c r="AY288" s="230" t="s">
        <v>148</v>
      </c>
    </row>
    <row r="289" spans="1:31" s="2" customFormat="1" ht="6.95" customHeight="1">
      <c r="A289" s="36"/>
      <c r="B289" s="49"/>
      <c r="C289" s="50"/>
      <c r="D289" s="50"/>
      <c r="E289" s="50"/>
      <c r="F289" s="50"/>
      <c r="G289" s="50"/>
      <c r="H289" s="50"/>
      <c r="I289" s="50"/>
      <c r="J289" s="50"/>
      <c r="K289" s="50"/>
      <c r="L289" s="41"/>
      <c r="M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</row>
  </sheetData>
  <sheetProtection algorithmName="SHA-512" hashValue="MrnlyxUmdF4Giw538qB4Dt+lA9l5NB6iTXtEMLtZwwwsHDXU2C6NrolVvOrGcE4dmzhKqaf4sgQ0F5a5pVZLpQ==" saltValue="eZ9iGWI0cMkPMHLh+/cwQdCX4gjq6C2smLWZrjvqQ9E4mKqP2WzHRAS59TQz0EqmwxmXOc9mBpybPssV4NASxg==" spinCount="100000" sheet="1" objects="1" scenarios="1" formatColumns="0" formatRows="0" autoFilter="0"/>
  <autoFilter ref="C90:K288" xr:uid="{00000000-0009-0000-0000-000002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4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9" t="s">
        <v>93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108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0" t="str">
        <f>'Rekapitulace stavby'!K6</f>
        <v>Oprava mostů na trati Hrubá Voda – Domašov</v>
      </c>
      <c r="F7" s="391"/>
      <c r="G7" s="391"/>
      <c r="H7" s="391"/>
      <c r="L7" s="22"/>
    </row>
    <row r="8" spans="1:46" s="1" customFormat="1" ht="12" customHeight="1">
      <c r="B8" s="22"/>
      <c r="D8" s="114" t="s">
        <v>109</v>
      </c>
      <c r="L8" s="22"/>
    </row>
    <row r="9" spans="1:46" s="2" customFormat="1" ht="16.5" customHeight="1">
      <c r="A9" s="36"/>
      <c r="B9" s="41"/>
      <c r="C9" s="36"/>
      <c r="D9" s="36"/>
      <c r="E9" s="390" t="s">
        <v>110</v>
      </c>
      <c r="F9" s="392"/>
      <c r="G9" s="392"/>
      <c r="H9" s="392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111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3" t="s">
        <v>1401</v>
      </c>
      <c r="F11" s="392"/>
      <c r="G11" s="392"/>
      <c r="H11" s="392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stavby'!AN8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">
        <v>26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29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25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4" t="str">
        <f>'Rekapitulace stavby'!E14</f>
        <v>Vyplň údaj</v>
      </c>
      <c r="F20" s="395"/>
      <c r="G20" s="395"/>
      <c r="H20" s="395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25</v>
      </c>
      <c r="J22" s="105" t="s">
        <v>19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33</v>
      </c>
      <c r="F23" s="36"/>
      <c r="G23" s="36"/>
      <c r="H23" s="36"/>
      <c r="I23" s="114" t="s">
        <v>28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35</v>
      </c>
      <c r="E25" s="36"/>
      <c r="F25" s="36"/>
      <c r="G25" s="36"/>
      <c r="H25" s="36"/>
      <c r="I25" s="114" t="s">
        <v>25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36</v>
      </c>
      <c r="F26" s="36"/>
      <c r="G26" s="36"/>
      <c r="H26" s="36"/>
      <c r="I26" s="114" t="s">
        <v>28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47.25" customHeight="1">
      <c r="A29" s="117"/>
      <c r="B29" s="118"/>
      <c r="C29" s="117"/>
      <c r="D29" s="117"/>
      <c r="E29" s="396" t="s">
        <v>113</v>
      </c>
      <c r="F29" s="396"/>
      <c r="G29" s="396"/>
      <c r="H29" s="396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ROUND(J91,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ROUND((SUM(BE91:BE147)),  2)</f>
        <v>0</v>
      </c>
      <c r="G35" s="36"/>
      <c r="H35" s="36"/>
      <c r="I35" s="126">
        <v>0.21</v>
      </c>
      <c r="J35" s="125">
        <f>ROUND(((SUM(BE91:BE147))*I35),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ROUND((SUM(BF91:BF147)),  2)</f>
        <v>0</v>
      </c>
      <c r="G36" s="36"/>
      <c r="H36" s="36"/>
      <c r="I36" s="126">
        <v>0.15</v>
      </c>
      <c r="J36" s="125">
        <f>ROUND(((SUM(BF91:BF147))*I36),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ROUND((SUM(BG91:BG147)),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ROUND((SUM(BH91:BH147)),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ROUND((SUM(BI91:BI147)),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7" t="str">
        <f>E7</f>
        <v>Oprava mostů na trati Hrubá Voda – Domašov</v>
      </c>
      <c r="F50" s="398"/>
      <c r="G50" s="398"/>
      <c r="H50" s="39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7" t="s">
        <v>110</v>
      </c>
      <c r="F52" s="399"/>
      <c r="G52" s="399"/>
      <c r="H52" s="399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6" t="str">
        <f>E11</f>
        <v>SO 01.3 - Most v km 20,907 - železniční spodek</v>
      </c>
      <c r="F54" s="399"/>
      <c r="G54" s="399"/>
      <c r="H54" s="399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Hlubočky/Domašov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25.7" customHeight="1">
      <c r="A58" s="36"/>
      <c r="B58" s="37"/>
      <c r="C58" s="31" t="s">
        <v>24</v>
      </c>
      <c r="D58" s="38"/>
      <c r="E58" s="38"/>
      <c r="F58" s="29" t="str">
        <f>E17</f>
        <v>Správa železnic, státní organizace</v>
      </c>
      <c r="G58" s="38"/>
      <c r="H58" s="38"/>
      <c r="I58" s="31" t="s">
        <v>32</v>
      </c>
      <c r="J58" s="34" t="str">
        <f>E23</f>
        <v>MORAVIA CONSULT Olomouc a.s.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5.7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35</v>
      </c>
      <c r="J59" s="34" t="str">
        <f>E26</f>
        <v>Ing. et Ing. Ondřej Suk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115</v>
      </c>
      <c r="D61" s="139"/>
      <c r="E61" s="139"/>
      <c r="F61" s="139"/>
      <c r="G61" s="139"/>
      <c r="H61" s="139"/>
      <c r="I61" s="139"/>
      <c r="J61" s="140" t="s">
        <v>116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J91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117</v>
      </c>
    </row>
    <row r="64" spans="1:47" s="9" customFormat="1" ht="24.95" customHeight="1">
      <c r="B64" s="142"/>
      <c r="C64" s="143"/>
      <c r="D64" s="144" t="s">
        <v>118</v>
      </c>
      <c r="E64" s="145"/>
      <c r="F64" s="145"/>
      <c r="G64" s="145"/>
      <c r="H64" s="145"/>
      <c r="I64" s="145"/>
      <c r="J64" s="146">
        <f>J92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119</v>
      </c>
      <c r="E65" s="150"/>
      <c r="F65" s="150"/>
      <c r="G65" s="150"/>
      <c r="H65" s="150"/>
      <c r="I65" s="150"/>
      <c r="J65" s="151">
        <f>J93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1185</v>
      </c>
      <c r="E66" s="150"/>
      <c r="F66" s="150"/>
      <c r="G66" s="150"/>
      <c r="H66" s="150"/>
      <c r="I66" s="150"/>
      <c r="J66" s="151">
        <f>J106</f>
        <v>0</v>
      </c>
      <c r="K66" s="99"/>
      <c r="L66" s="152"/>
    </row>
    <row r="67" spans="1:31" s="10" customFormat="1" ht="14.85" customHeight="1">
      <c r="B67" s="148"/>
      <c r="C67" s="99"/>
      <c r="D67" s="149" t="s">
        <v>1402</v>
      </c>
      <c r="E67" s="150"/>
      <c r="F67" s="150"/>
      <c r="G67" s="150"/>
      <c r="H67" s="150"/>
      <c r="I67" s="150"/>
      <c r="J67" s="151">
        <f>J107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125</v>
      </c>
      <c r="E68" s="150"/>
      <c r="F68" s="150"/>
      <c r="G68" s="150"/>
      <c r="H68" s="150"/>
      <c r="I68" s="150"/>
      <c r="J68" s="151">
        <f>J126</f>
        <v>0</v>
      </c>
      <c r="K68" s="99"/>
      <c r="L68" s="152"/>
    </row>
    <row r="69" spans="1:31" s="10" customFormat="1" ht="14.85" customHeight="1">
      <c r="B69" s="148"/>
      <c r="C69" s="99"/>
      <c r="D69" s="149" t="s">
        <v>1188</v>
      </c>
      <c r="E69" s="150"/>
      <c r="F69" s="150"/>
      <c r="G69" s="150"/>
      <c r="H69" s="150"/>
      <c r="I69" s="150"/>
      <c r="J69" s="151">
        <f>J127</f>
        <v>0</v>
      </c>
      <c r="K69" s="99"/>
      <c r="L69" s="152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133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97" t="str">
        <f>E7</f>
        <v>Oprava mostů na trati Hrubá Voda – Domašov</v>
      </c>
      <c r="F79" s="398"/>
      <c r="G79" s="398"/>
      <c r="H79" s="39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" customFormat="1" ht="12" customHeight="1">
      <c r="B80" s="23"/>
      <c r="C80" s="31" t="s">
        <v>109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2" customFormat="1" ht="16.5" customHeight="1">
      <c r="A81" s="36"/>
      <c r="B81" s="37"/>
      <c r="C81" s="38"/>
      <c r="D81" s="38"/>
      <c r="E81" s="397" t="s">
        <v>110</v>
      </c>
      <c r="F81" s="399"/>
      <c r="G81" s="399"/>
      <c r="H81" s="399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111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46" t="str">
        <f>E11</f>
        <v>SO 01.3 - Most v km 20,907 - železniční spodek</v>
      </c>
      <c r="F83" s="399"/>
      <c r="G83" s="399"/>
      <c r="H83" s="399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21</v>
      </c>
      <c r="D85" s="38"/>
      <c r="E85" s="38"/>
      <c r="F85" s="29" t="str">
        <f>F14</f>
        <v>Hlubočky/Domašov</v>
      </c>
      <c r="G85" s="38"/>
      <c r="H85" s="38"/>
      <c r="I85" s="31" t="s">
        <v>23</v>
      </c>
      <c r="J85" s="61">
        <f>IF(J14="","",J14)</f>
        <v>0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25.7" customHeight="1">
      <c r="A87" s="36"/>
      <c r="B87" s="37"/>
      <c r="C87" s="31" t="s">
        <v>24</v>
      </c>
      <c r="D87" s="38"/>
      <c r="E87" s="38"/>
      <c r="F87" s="29" t="str">
        <f>E17</f>
        <v>Správa železnic, státní organizace</v>
      </c>
      <c r="G87" s="38"/>
      <c r="H87" s="38"/>
      <c r="I87" s="31" t="s">
        <v>32</v>
      </c>
      <c r="J87" s="34" t="str">
        <f>E23</f>
        <v>MORAVIA CONSULT Olomouc a.s.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25.7" customHeight="1">
      <c r="A88" s="36"/>
      <c r="B88" s="37"/>
      <c r="C88" s="31" t="s">
        <v>30</v>
      </c>
      <c r="D88" s="38"/>
      <c r="E88" s="38"/>
      <c r="F88" s="29" t="str">
        <f>IF(E20="","",E20)</f>
        <v>Vyplň údaj</v>
      </c>
      <c r="G88" s="38"/>
      <c r="H88" s="38"/>
      <c r="I88" s="31" t="s">
        <v>35</v>
      </c>
      <c r="J88" s="34" t="str">
        <f>E26</f>
        <v>Ing. et Ing. Ondřej Suk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134</v>
      </c>
      <c r="D90" s="156" t="s">
        <v>58</v>
      </c>
      <c r="E90" s="156" t="s">
        <v>54</v>
      </c>
      <c r="F90" s="156" t="s">
        <v>55</v>
      </c>
      <c r="G90" s="156" t="s">
        <v>135</v>
      </c>
      <c r="H90" s="156" t="s">
        <v>136</v>
      </c>
      <c r="I90" s="156" t="s">
        <v>137</v>
      </c>
      <c r="J90" s="156" t="s">
        <v>116</v>
      </c>
      <c r="K90" s="157" t="s">
        <v>138</v>
      </c>
      <c r="L90" s="158"/>
      <c r="M90" s="70" t="s">
        <v>19</v>
      </c>
      <c r="N90" s="71" t="s">
        <v>43</v>
      </c>
      <c r="O90" s="71" t="s">
        <v>139</v>
      </c>
      <c r="P90" s="71" t="s">
        <v>140</v>
      </c>
      <c r="Q90" s="71" t="s">
        <v>141</v>
      </c>
      <c r="R90" s="71" t="s">
        <v>142</v>
      </c>
      <c r="S90" s="71" t="s">
        <v>143</v>
      </c>
      <c r="T90" s="72" t="s">
        <v>144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145</v>
      </c>
      <c r="D91" s="38"/>
      <c r="E91" s="38"/>
      <c r="F91" s="38"/>
      <c r="G91" s="38"/>
      <c r="H91" s="38"/>
      <c r="I91" s="38"/>
      <c r="J91" s="159">
        <f>BK91</f>
        <v>0</v>
      </c>
      <c r="K91" s="38"/>
      <c r="L91" s="41"/>
      <c r="M91" s="73"/>
      <c r="N91" s="160"/>
      <c r="O91" s="74"/>
      <c r="P91" s="161">
        <f>P92</f>
        <v>0</v>
      </c>
      <c r="Q91" s="74"/>
      <c r="R91" s="161">
        <f>R92</f>
        <v>69.491520000000008</v>
      </c>
      <c r="S91" s="74"/>
      <c r="T91" s="162">
        <f>T92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72</v>
      </c>
      <c r="AU91" s="19" t="s">
        <v>117</v>
      </c>
      <c r="BK91" s="163">
        <f>BK92</f>
        <v>0</v>
      </c>
    </row>
    <row r="92" spans="1:65" s="12" customFormat="1" ht="25.9" customHeight="1">
      <c r="B92" s="164"/>
      <c r="C92" s="165"/>
      <c r="D92" s="166" t="s">
        <v>72</v>
      </c>
      <c r="E92" s="167" t="s">
        <v>146</v>
      </c>
      <c r="F92" s="167" t="s">
        <v>147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P93+P106+P126</f>
        <v>0</v>
      </c>
      <c r="Q92" s="172"/>
      <c r="R92" s="173">
        <f>R93+R106+R126</f>
        <v>69.491520000000008</v>
      </c>
      <c r="S92" s="172"/>
      <c r="T92" s="174">
        <f>T93+T106+T126</f>
        <v>0</v>
      </c>
      <c r="AR92" s="175" t="s">
        <v>80</v>
      </c>
      <c r="AT92" s="176" t="s">
        <v>72</v>
      </c>
      <c r="AU92" s="176" t="s">
        <v>73</v>
      </c>
      <c r="AY92" s="175" t="s">
        <v>148</v>
      </c>
      <c r="BK92" s="177">
        <f>BK93+BK106+BK126</f>
        <v>0</v>
      </c>
    </row>
    <row r="93" spans="1:65" s="12" customFormat="1" ht="22.9" customHeight="1">
      <c r="B93" s="164"/>
      <c r="C93" s="165"/>
      <c r="D93" s="166" t="s">
        <v>72</v>
      </c>
      <c r="E93" s="178" t="s">
        <v>80</v>
      </c>
      <c r="F93" s="178" t="s">
        <v>149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SUM(P94:P105)</f>
        <v>0</v>
      </c>
      <c r="Q93" s="172"/>
      <c r="R93" s="173">
        <f>SUM(R94:R105)</f>
        <v>0</v>
      </c>
      <c r="S93" s="172"/>
      <c r="T93" s="174">
        <f>SUM(T94:T105)</f>
        <v>0</v>
      </c>
      <c r="AR93" s="175" t="s">
        <v>80</v>
      </c>
      <c r="AT93" s="176" t="s">
        <v>72</v>
      </c>
      <c r="AU93" s="176" t="s">
        <v>80</v>
      </c>
      <c r="AY93" s="175" t="s">
        <v>148</v>
      </c>
      <c r="BK93" s="177">
        <f>SUM(BK94:BK105)</f>
        <v>0</v>
      </c>
    </row>
    <row r="94" spans="1:65" s="2" customFormat="1" ht="33" customHeight="1">
      <c r="A94" s="36"/>
      <c r="B94" s="37"/>
      <c r="C94" s="180" t="s">
        <v>80</v>
      </c>
      <c r="D94" s="180" t="s">
        <v>150</v>
      </c>
      <c r="E94" s="181" t="s">
        <v>1403</v>
      </c>
      <c r="F94" s="182" t="s">
        <v>1404</v>
      </c>
      <c r="G94" s="183" t="s">
        <v>172</v>
      </c>
      <c r="H94" s="184">
        <v>3</v>
      </c>
      <c r="I94" s="185"/>
      <c r="J94" s="186">
        <f>ROUND(I94*H94,2)</f>
        <v>0</v>
      </c>
      <c r="K94" s="182" t="s">
        <v>19</v>
      </c>
      <c r="L94" s="41"/>
      <c r="M94" s="187" t="s">
        <v>19</v>
      </c>
      <c r="N94" s="188" t="s">
        <v>44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155</v>
      </c>
      <c r="AT94" s="191" t="s">
        <v>150</v>
      </c>
      <c r="AU94" s="191" t="s">
        <v>82</v>
      </c>
      <c r="AY94" s="19" t="s">
        <v>148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80</v>
      </c>
      <c r="BK94" s="192">
        <f>ROUND(I94*H94,2)</f>
        <v>0</v>
      </c>
      <c r="BL94" s="19" t="s">
        <v>155</v>
      </c>
      <c r="BM94" s="191" t="s">
        <v>1405</v>
      </c>
    </row>
    <row r="95" spans="1:65" s="13" customFormat="1" ht="11.25">
      <c r="B95" s="198"/>
      <c r="C95" s="199"/>
      <c r="D95" s="200" t="s">
        <v>159</v>
      </c>
      <c r="E95" s="201" t="s">
        <v>19</v>
      </c>
      <c r="F95" s="202" t="s">
        <v>1406</v>
      </c>
      <c r="G95" s="199"/>
      <c r="H95" s="201" t="s">
        <v>19</v>
      </c>
      <c r="I95" s="203"/>
      <c r="J95" s="199"/>
      <c r="K95" s="199"/>
      <c r="L95" s="204"/>
      <c r="M95" s="205"/>
      <c r="N95" s="206"/>
      <c r="O95" s="206"/>
      <c r="P95" s="206"/>
      <c r="Q95" s="206"/>
      <c r="R95" s="206"/>
      <c r="S95" s="206"/>
      <c r="T95" s="207"/>
      <c r="AT95" s="208" t="s">
        <v>159</v>
      </c>
      <c r="AU95" s="208" t="s">
        <v>82</v>
      </c>
      <c r="AV95" s="13" t="s">
        <v>80</v>
      </c>
      <c r="AW95" s="13" t="s">
        <v>34</v>
      </c>
      <c r="AX95" s="13" t="s">
        <v>73</v>
      </c>
      <c r="AY95" s="208" t="s">
        <v>148</v>
      </c>
    </row>
    <row r="96" spans="1:65" s="14" customFormat="1" ht="11.25">
      <c r="B96" s="209"/>
      <c r="C96" s="210"/>
      <c r="D96" s="200" t="s">
        <v>159</v>
      </c>
      <c r="E96" s="211" t="s">
        <v>19</v>
      </c>
      <c r="F96" s="212" t="s">
        <v>169</v>
      </c>
      <c r="G96" s="210"/>
      <c r="H96" s="213">
        <v>3</v>
      </c>
      <c r="I96" s="214"/>
      <c r="J96" s="210"/>
      <c r="K96" s="210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159</v>
      </c>
      <c r="AU96" s="219" t="s">
        <v>82</v>
      </c>
      <c r="AV96" s="14" t="s">
        <v>82</v>
      </c>
      <c r="AW96" s="14" t="s">
        <v>34</v>
      </c>
      <c r="AX96" s="14" t="s">
        <v>73</v>
      </c>
      <c r="AY96" s="219" t="s">
        <v>148</v>
      </c>
    </row>
    <row r="97" spans="1:65" s="15" customFormat="1" ht="11.25">
      <c r="B97" s="220"/>
      <c r="C97" s="221"/>
      <c r="D97" s="200" t="s">
        <v>159</v>
      </c>
      <c r="E97" s="222" t="s">
        <v>19</v>
      </c>
      <c r="F97" s="223" t="s">
        <v>162</v>
      </c>
      <c r="G97" s="221"/>
      <c r="H97" s="224">
        <v>3</v>
      </c>
      <c r="I97" s="225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159</v>
      </c>
      <c r="AU97" s="230" t="s">
        <v>82</v>
      </c>
      <c r="AV97" s="15" t="s">
        <v>155</v>
      </c>
      <c r="AW97" s="15" t="s">
        <v>34</v>
      </c>
      <c r="AX97" s="15" t="s">
        <v>80</v>
      </c>
      <c r="AY97" s="230" t="s">
        <v>148</v>
      </c>
    </row>
    <row r="98" spans="1:65" s="2" customFormat="1" ht="37.9" customHeight="1">
      <c r="A98" s="36"/>
      <c r="B98" s="37"/>
      <c r="C98" s="180" t="s">
        <v>82</v>
      </c>
      <c r="D98" s="180" t="s">
        <v>150</v>
      </c>
      <c r="E98" s="181" t="s">
        <v>1407</v>
      </c>
      <c r="F98" s="182" t="s">
        <v>1408</v>
      </c>
      <c r="G98" s="183" t="s">
        <v>172</v>
      </c>
      <c r="H98" s="184">
        <v>56.787999999999997</v>
      </c>
      <c r="I98" s="185"/>
      <c r="J98" s="186">
        <f>ROUND(I98*H98,2)</f>
        <v>0</v>
      </c>
      <c r="K98" s="182" t="s">
        <v>1193</v>
      </c>
      <c r="L98" s="41"/>
      <c r="M98" s="187" t="s">
        <v>19</v>
      </c>
      <c r="N98" s="188" t="s">
        <v>44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1173</v>
      </c>
      <c r="AT98" s="191" t="s">
        <v>150</v>
      </c>
      <c r="AU98" s="191" t="s">
        <v>82</v>
      </c>
      <c r="AY98" s="19" t="s">
        <v>148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80</v>
      </c>
      <c r="BK98" s="192">
        <f>ROUND(I98*H98,2)</f>
        <v>0</v>
      </c>
      <c r="BL98" s="19" t="s">
        <v>1173</v>
      </c>
      <c r="BM98" s="191" t="s">
        <v>1409</v>
      </c>
    </row>
    <row r="99" spans="1:65" s="13" customFormat="1" ht="11.25">
      <c r="B99" s="198"/>
      <c r="C99" s="199"/>
      <c r="D99" s="200" t="s">
        <v>159</v>
      </c>
      <c r="E99" s="201" t="s">
        <v>19</v>
      </c>
      <c r="F99" s="202" t="s">
        <v>1410</v>
      </c>
      <c r="G99" s="199"/>
      <c r="H99" s="201" t="s">
        <v>19</v>
      </c>
      <c r="I99" s="203"/>
      <c r="J99" s="199"/>
      <c r="K99" s="199"/>
      <c r="L99" s="204"/>
      <c r="M99" s="205"/>
      <c r="N99" s="206"/>
      <c r="O99" s="206"/>
      <c r="P99" s="206"/>
      <c r="Q99" s="206"/>
      <c r="R99" s="206"/>
      <c r="S99" s="206"/>
      <c r="T99" s="207"/>
      <c r="AT99" s="208" t="s">
        <v>159</v>
      </c>
      <c r="AU99" s="208" t="s">
        <v>82</v>
      </c>
      <c r="AV99" s="13" t="s">
        <v>80</v>
      </c>
      <c r="AW99" s="13" t="s">
        <v>34</v>
      </c>
      <c r="AX99" s="13" t="s">
        <v>73</v>
      </c>
      <c r="AY99" s="208" t="s">
        <v>148</v>
      </c>
    </row>
    <row r="100" spans="1:65" s="13" customFormat="1" ht="11.25">
      <c r="B100" s="198"/>
      <c r="C100" s="199"/>
      <c r="D100" s="200" t="s">
        <v>159</v>
      </c>
      <c r="E100" s="201" t="s">
        <v>19</v>
      </c>
      <c r="F100" s="202" t="s">
        <v>1411</v>
      </c>
      <c r="G100" s="199"/>
      <c r="H100" s="201" t="s">
        <v>19</v>
      </c>
      <c r="I100" s="203"/>
      <c r="J100" s="199"/>
      <c r="K100" s="199"/>
      <c r="L100" s="204"/>
      <c r="M100" s="205"/>
      <c r="N100" s="206"/>
      <c r="O100" s="206"/>
      <c r="P100" s="206"/>
      <c r="Q100" s="206"/>
      <c r="R100" s="206"/>
      <c r="S100" s="206"/>
      <c r="T100" s="207"/>
      <c r="AT100" s="208" t="s">
        <v>159</v>
      </c>
      <c r="AU100" s="208" t="s">
        <v>82</v>
      </c>
      <c r="AV100" s="13" t="s">
        <v>80</v>
      </c>
      <c r="AW100" s="13" t="s">
        <v>34</v>
      </c>
      <c r="AX100" s="13" t="s">
        <v>73</v>
      </c>
      <c r="AY100" s="208" t="s">
        <v>148</v>
      </c>
    </row>
    <row r="101" spans="1:65" s="13" customFormat="1" ht="11.25">
      <c r="B101" s="198"/>
      <c r="C101" s="199"/>
      <c r="D101" s="200" t="s">
        <v>159</v>
      </c>
      <c r="E101" s="201" t="s">
        <v>19</v>
      </c>
      <c r="F101" s="202" t="s">
        <v>1412</v>
      </c>
      <c r="G101" s="199"/>
      <c r="H101" s="201" t="s">
        <v>19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159</v>
      </c>
      <c r="AU101" s="208" t="s">
        <v>82</v>
      </c>
      <c r="AV101" s="13" t="s">
        <v>80</v>
      </c>
      <c r="AW101" s="13" t="s">
        <v>34</v>
      </c>
      <c r="AX101" s="13" t="s">
        <v>73</v>
      </c>
      <c r="AY101" s="208" t="s">
        <v>148</v>
      </c>
    </row>
    <row r="102" spans="1:65" s="14" customFormat="1" ht="11.25">
      <c r="B102" s="209"/>
      <c r="C102" s="210"/>
      <c r="D102" s="200" t="s">
        <v>159</v>
      </c>
      <c r="E102" s="211" t="s">
        <v>19</v>
      </c>
      <c r="F102" s="212" t="s">
        <v>1413</v>
      </c>
      <c r="G102" s="210"/>
      <c r="H102" s="213">
        <v>16.588000000000001</v>
      </c>
      <c r="I102" s="214"/>
      <c r="J102" s="210"/>
      <c r="K102" s="210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159</v>
      </c>
      <c r="AU102" s="219" t="s">
        <v>82</v>
      </c>
      <c r="AV102" s="14" t="s">
        <v>82</v>
      </c>
      <c r="AW102" s="14" t="s">
        <v>34</v>
      </c>
      <c r="AX102" s="14" t="s">
        <v>73</v>
      </c>
      <c r="AY102" s="219" t="s">
        <v>148</v>
      </c>
    </row>
    <row r="103" spans="1:65" s="14" customFormat="1" ht="11.25">
      <c r="B103" s="209"/>
      <c r="C103" s="210"/>
      <c r="D103" s="200" t="s">
        <v>159</v>
      </c>
      <c r="E103" s="211" t="s">
        <v>19</v>
      </c>
      <c r="F103" s="212" t="s">
        <v>1414</v>
      </c>
      <c r="G103" s="210"/>
      <c r="H103" s="213">
        <v>16.8</v>
      </c>
      <c r="I103" s="214"/>
      <c r="J103" s="210"/>
      <c r="K103" s="210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159</v>
      </c>
      <c r="AU103" s="219" t="s">
        <v>82</v>
      </c>
      <c r="AV103" s="14" t="s">
        <v>82</v>
      </c>
      <c r="AW103" s="14" t="s">
        <v>34</v>
      </c>
      <c r="AX103" s="14" t="s">
        <v>73</v>
      </c>
      <c r="AY103" s="219" t="s">
        <v>148</v>
      </c>
    </row>
    <row r="104" spans="1:65" s="14" customFormat="1" ht="11.25">
      <c r="B104" s="209"/>
      <c r="C104" s="210"/>
      <c r="D104" s="200" t="s">
        <v>159</v>
      </c>
      <c r="E104" s="211" t="s">
        <v>19</v>
      </c>
      <c r="F104" s="212" t="s">
        <v>1415</v>
      </c>
      <c r="G104" s="210"/>
      <c r="H104" s="213">
        <v>23.4</v>
      </c>
      <c r="I104" s="214"/>
      <c r="J104" s="210"/>
      <c r="K104" s="210"/>
      <c r="L104" s="215"/>
      <c r="M104" s="216"/>
      <c r="N104" s="217"/>
      <c r="O104" s="217"/>
      <c r="P104" s="217"/>
      <c r="Q104" s="217"/>
      <c r="R104" s="217"/>
      <c r="S104" s="217"/>
      <c r="T104" s="218"/>
      <c r="AT104" s="219" t="s">
        <v>159</v>
      </c>
      <c r="AU104" s="219" t="s">
        <v>82</v>
      </c>
      <c r="AV104" s="14" t="s">
        <v>82</v>
      </c>
      <c r="AW104" s="14" t="s">
        <v>34</v>
      </c>
      <c r="AX104" s="14" t="s">
        <v>73</v>
      </c>
      <c r="AY104" s="219" t="s">
        <v>148</v>
      </c>
    </row>
    <row r="105" spans="1:65" s="15" customFormat="1" ht="11.25">
      <c r="B105" s="220"/>
      <c r="C105" s="221"/>
      <c r="D105" s="200" t="s">
        <v>159</v>
      </c>
      <c r="E105" s="222" t="s">
        <v>19</v>
      </c>
      <c r="F105" s="223" t="s">
        <v>162</v>
      </c>
      <c r="G105" s="221"/>
      <c r="H105" s="224">
        <v>56.787999999999997</v>
      </c>
      <c r="I105" s="225"/>
      <c r="J105" s="221"/>
      <c r="K105" s="221"/>
      <c r="L105" s="226"/>
      <c r="M105" s="227"/>
      <c r="N105" s="228"/>
      <c r="O105" s="228"/>
      <c r="P105" s="228"/>
      <c r="Q105" s="228"/>
      <c r="R105" s="228"/>
      <c r="S105" s="228"/>
      <c r="T105" s="229"/>
      <c r="AT105" s="230" t="s">
        <v>159</v>
      </c>
      <c r="AU105" s="230" t="s">
        <v>82</v>
      </c>
      <c r="AV105" s="15" t="s">
        <v>155</v>
      </c>
      <c r="AW105" s="15" t="s">
        <v>34</v>
      </c>
      <c r="AX105" s="15" t="s">
        <v>80</v>
      </c>
      <c r="AY105" s="230" t="s">
        <v>148</v>
      </c>
    </row>
    <row r="106" spans="1:65" s="12" customFormat="1" ht="22.9" customHeight="1">
      <c r="B106" s="164"/>
      <c r="C106" s="165"/>
      <c r="D106" s="166" t="s">
        <v>72</v>
      </c>
      <c r="E106" s="178" t="s">
        <v>182</v>
      </c>
      <c r="F106" s="178" t="s">
        <v>1189</v>
      </c>
      <c r="G106" s="165"/>
      <c r="H106" s="165"/>
      <c r="I106" s="168"/>
      <c r="J106" s="179">
        <f>BK106</f>
        <v>0</v>
      </c>
      <c r="K106" s="165"/>
      <c r="L106" s="170"/>
      <c r="M106" s="171"/>
      <c r="N106" s="172"/>
      <c r="O106" s="172"/>
      <c r="P106" s="173">
        <f>P107</f>
        <v>0</v>
      </c>
      <c r="Q106" s="172"/>
      <c r="R106" s="173">
        <f>R107</f>
        <v>69.491520000000008</v>
      </c>
      <c r="S106" s="172"/>
      <c r="T106" s="174">
        <f>T107</f>
        <v>0</v>
      </c>
      <c r="AR106" s="175" t="s">
        <v>80</v>
      </c>
      <c r="AT106" s="176" t="s">
        <v>72</v>
      </c>
      <c r="AU106" s="176" t="s">
        <v>80</v>
      </c>
      <c r="AY106" s="175" t="s">
        <v>148</v>
      </c>
      <c r="BK106" s="177">
        <f>BK107</f>
        <v>0</v>
      </c>
    </row>
    <row r="107" spans="1:65" s="12" customFormat="1" ht="20.85" customHeight="1">
      <c r="B107" s="164"/>
      <c r="C107" s="165"/>
      <c r="D107" s="166" t="s">
        <v>72</v>
      </c>
      <c r="E107" s="178" t="s">
        <v>496</v>
      </c>
      <c r="F107" s="178" t="s">
        <v>1416</v>
      </c>
      <c r="G107" s="165"/>
      <c r="H107" s="165"/>
      <c r="I107" s="168"/>
      <c r="J107" s="179">
        <f>BK107</f>
        <v>0</v>
      </c>
      <c r="K107" s="165"/>
      <c r="L107" s="170"/>
      <c r="M107" s="171"/>
      <c r="N107" s="172"/>
      <c r="O107" s="172"/>
      <c r="P107" s="173">
        <f>SUM(P108:P125)</f>
        <v>0</v>
      </c>
      <c r="Q107" s="172"/>
      <c r="R107" s="173">
        <f>SUM(R108:R125)</f>
        <v>69.491520000000008</v>
      </c>
      <c r="S107" s="172"/>
      <c r="T107" s="174">
        <f>SUM(T108:T125)</f>
        <v>0</v>
      </c>
      <c r="AR107" s="175" t="s">
        <v>80</v>
      </c>
      <c r="AT107" s="176" t="s">
        <v>72</v>
      </c>
      <c r="AU107" s="176" t="s">
        <v>82</v>
      </c>
      <c r="AY107" s="175" t="s">
        <v>148</v>
      </c>
      <c r="BK107" s="177">
        <f>SUM(BK108:BK125)</f>
        <v>0</v>
      </c>
    </row>
    <row r="108" spans="1:65" s="2" customFormat="1" ht="24.2" customHeight="1">
      <c r="A108" s="36"/>
      <c r="B108" s="37"/>
      <c r="C108" s="180" t="s">
        <v>169</v>
      </c>
      <c r="D108" s="180" t="s">
        <v>150</v>
      </c>
      <c r="E108" s="181" t="s">
        <v>1417</v>
      </c>
      <c r="F108" s="182" t="s">
        <v>1418</v>
      </c>
      <c r="G108" s="183" t="s">
        <v>153</v>
      </c>
      <c r="H108" s="184">
        <v>167.4</v>
      </c>
      <c r="I108" s="185"/>
      <c r="J108" s="186">
        <f>ROUND(I108*H108,2)</f>
        <v>0</v>
      </c>
      <c r="K108" s="182" t="s">
        <v>1193</v>
      </c>
      <c r="L108" s="41"/>
      <c r="M108" s="187" t="s">
        <v>19</v>
      </c>
      <c r="N108" s="188" t="s">
        <v>44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155</v>
      </c>
      <c r="AT108" s="191" t="s">
        <v>150</v>
      </c>
      <c r="AU108" s="191" t="s">
        <v>169</v>
      </c>
      <c r="AY108" s="19" t="s">
        <v>148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80</v>
      </c>
      <c r="BK108" s="192">
        <f>ROUND(I108*H108,2)</f>
        <v>0</v>
      </c>
      <c r="BL108" s="19" t="s">
        <v>155</v>
      </c>
      <c r="BM108" s="191" t="s">
        <v>1419</v>
      </c>
    </row>
    <row r="109" spans="1:65" s="13" customFormat="1" ht="11.25">
      <c r="B109" s="198"/>
      <c r="C109" s="199"/>
      <c r="D109" s="200" t="s">
        <v>159</v>
      </c>
      <c r="E109" s="201" t="s">
        <v>19</v>
      </c>
      <c r="F109" s="202" t="s">
        <v>1420</v>
      </c>
      <c r="G109" s="199"/>
      <c r="H109" s="201" t="s">
        <v>19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159</v>
      </c>
      <c r="AU109" s="208" t="s">
        <v>169</v>
      </c>
      <c r="AV109" s="13" t="s">
        <v>80</v>
      </c>
      <c r="AW109" s="13" t="s">
        <v>34</v>
      </c>
      <c r="AX109" s="13" t="s">
        <v>73</v>
      </c>
      <c r="AY109" s="208" t="s">
        <v>148</v>
      </c>
    </row>
    <row r="110" spans="1:65" s="14" customFormat="1" ht="11.25">
      <c r="B110" s="209"/>
      <c r="C110" s="210"/>
      <c r="D110" s="200" t="s">
        <v>159</v>
      </c>
      <c r="E110" s="211" t="s">
        <v>19</v>
      </c>
      <c r="F110" s="212" t="s">
        <v>1421</v>
      </c>
      <c r="G110" s="210"/>
      <c r="H110" s="213">
        <v>105</v>
      </c>
      <c r="I110" s="214"/>
      <c r="J110" s="210"/>
      <c r="K110" s="210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159</v>
      </c>
      <c r="AU110" s="219" t="s">
        <v>169</v>
      </c>
      <c r="AV110" s="14" t="s">
        <v>82</v>
      </c>
      <c r="AW110" s="14" t="s">
        <v>34</v>
      </c>
      <c r="AX110" s="14" t="s">
        <v>73</v>
      </c>
      <c r="AY110" s="219" t="s">
        <v>148</v>
      </c>
    </row>
    <row r="111" spans="1:65" s="13" customFormat="1" ht="11.25">
      <c r="B111" s="198"/>
      <c r="C111" s="199"/>
      <c r="D111" s="200" t="s">
        <v>159</v>
      </c>
      <c r="E111" s="201" t="s">
        <v>19</v>
      </c>
      <c r="F111" s="202" t="s">
        <v>1422</v>
      </c>
      <c r="G111" s="199"/>
      <c r="H111" s="201" t="s">
        <v>19</v>
      </c>
      <c r="I111" s="203"/>
      <c r="J111" s="199"/>
      <c r="K111" s="199"/>
      <c r="L111" s="204"/>
      <c r="M111" s="205"/>
      <c r="N111" s="206"/>
      <c r="O111" s="206"/>
      <c r="P111" s="206"/>
      <c r="Q111" s="206"/>
      <c r="R111" s="206"/>
      <c r="S111" s="206"/>
      <c r="T111" s="207"/>
      <c r="AT111" s="208" t="s">
        <v>159</v>
      </c>
      <c r="AU111" s="208" t="s">
        <v>169</v>
      </c>
      <c r="AV111" s="13" t="s">
        <v>80</v>
      </c>
      <c r="AW111" s="13" t="s">
        <v>34</v>
      </c>
      <c r="AX111" s="13" t="s">
        <v>73</v>
      </c>
      <c r="AY111" s="208" t="s">
        <v>148</v>
      </c>
    </row>
    <row r="112" spans="1:65" s="14" customFormat="1" ht="11.25">
      <c r="B112" s="209"/>
      <c r="C112" s="210"/>
      <c r="D112" s="200" t="s">
        <v>159</v>
      </c>
      <c r="E112" s="211" t="s">
        <v>19</v>
      </c>
      <c r="F112" s="212" t="s">
        <v>1423</v>
      </c>
      <c r="G112" s="210"/>
      <c r="H112" s="213">
        <v>62.4</v>
      </c>
      <c r="I112" s="214"/>
      <c r="J112" s="210"/>
      <c r="K112" s="210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159</v>
      </c>
      <c r="AU112" s="219" t="s">
        <v>169</v>
      </c>
      <c r="AV112" s="14" t="s">
        <v>82</v>
      </c>
      <c r="AW112" s="14" t="s">
        <v>34</v>
      </c>
      <c r="AX112" s="14" t="s">
        <v>73</v>
      </c>
      <c r="AY112" s="219" t="s">
        <v>148</v>
      </c>
    </row>
    <row r="113" spans="1:65" s="15" customFormat="1" ht="11.25">
      <c r="B113" s="220"/>
      <c r="C113" s="221"/>
      <c r="D113" s="200" t="s">
        <v>159</v>
      </c>
      <c r="E113" s="222" t="s">
        <v>19</v>
      </c>
      <c r="F113" s="223" t="s">
        <v>162</v>
      </c>
      <c r="G113" s="221"/>
      <c r="H113" s="224">
        <v>167.4</v>
      </c>
      <c r="I113" s="225"/>
      <c r="J113" s="221"/>
      <c r="K113" s="221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159</v>
      </c>
      <c r="AU113" s="230" t="s">
        <v>169</v>
      </c>
      <c r="AV113" s="15" t="s">
        <v>155</v>
      </c>
      <c r="AW113" s="15" t="s">
        <v>34</v>
      </c>
      <c r="AX113" s="15" t="s">
        <v>80</v>
      </c>
      <c r="AY113" s="230" t="s">
        <v>148</v>
      </c>
    </row>
    <row r="114" spans="1:65" s="2" customFormat="1" ht="16.5" customHeight="1">
      <c r="A114" s="36"/>
      <c r="B114" s="37"/>
      <c r="C114" s="231" t="s">
        <v>155</v>
      </c>
      <c r="D114" s="231" t="s">
        <v>234</v>
      </c>
      <c r="E114" s="232" t="s">
        <v>1424</v>
      </c>
      <c r="F114" s="233" t="s">
        <v>1425</v>
      </c>
      <c r="G114" s="234" t="s">
        <v>222</v>
      </c>
      <c r="H114" s="235">
        <v>34.56</v>
      </c>
      <c r="I114" s="236"/>
      <c r="J114" s="237">
        <f>ROUND(I114*H114,2)</f>
        <v>0</v>
      </c>
      <c r="K114" s="233" t="s">
        <v>1193</v>
      </c>
      <c r="L114" s="238"/>
      <c r="M114" s="239" t="s">
        <v>19</v>
      </c>
      <c r="N114" s="240" t="s">
        <v>44</v>
      </c>
      <c r="O114" s="66"/>
      <c r="P114" s="189">
        <f>O114*H114</f>
        <v>0</v>
      </c>
      <c r="Q114" s="189">
        <v>1</v>
      </c>
      <c r="R114" s="189">
        <f>Q114*H114</f>
        <v>34.56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1049</v>
      </c>
      <c r="AT114" s="191" t="s">
        <v>234</v>
      </c>
      <c r="AU114" s="191" t="s">
        <v>169</v>
      </c>
      <c r="AY114" s="19" t="s">
        <v>148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80</v>
      </c>
      <c r="BK114" s="192">
        <f>ROUND(I114*H114,2)</f>
        <v>0</v>
      </c>
      <c r="BL114" s="19" t="s">
        <v>1049</v>
      </c>
      <c r="BM114" s="191" t="s">
        <v>1426</v>
      </c>
    </row>
    <row r="115" spans="1:65" s="13" customFormat="1" ht="11.25">
      <c r="B115" s="198"/>
      <c r="C115" s="199"/>
      <c r="D115" s="200" t="s">
        <v>159</v>
      </c>
      <c r="E115" s="201" t="s">
        <v>19</v>
      </c>
      <c r="F115" s="202" t="s">
        <v>1427</v>
      </c>
      <c r="G115" s="199"/>
      <c r="H115" s="201" t="s">
        <v>19</v>
      </c>
      <c r="I115" s="203"/>
      <c r="J115" s="199"/>
      <c r="K115" s="199"/>
      <c r="L115" s="204"/>
      <c r="M115" s="205"/>
      <c r="N115" s="206"/>
      <c r="O115" s="206"/>
      <c r="P115" s="206"/>
      <c r="Q115" s="206"/>
      <c r="R115" s="206"/>
      <c r="S115" s="206"/>
      <c r="T115" s="207"/>
      <c r="AT115" s="208" t="s">
        <v>159</v>
      </c>
      <c r="AU115" s="208" t="s">
        <v>169</v>
      </c>
      <c r="AV115" s="13" t="s">
        <v>80</v>
      </c>
      <c r="AW115" s="13" t="s">
        <v>34</v>
      </c>
      <c r="AX115" s="13" t="s">
        <v>73</v>
      </c>
      <c r="AY115" s="208" t="s">
        <v>148</v>
      </c>
    </row>
    <row r="116" spans="1:65" s="14" customFormat="1" ht="11.25">
      <c r="B116" s="209"/>
      <c r="C116" s="210"/>
      <c r="D116" s="200" t="s">
        <v>159</v>
      </c>
      <c r="E116" s="211" t="s">
        <v>19</v>
      </c>
      <c r="F116" s="212" t="s">
        <v>1428</v>
      </c>
      <c r="G116" s="210"/>
      <c r="H116" s="213">
        <v>34.56</v>
      </c>
      <c r="I116" s="214"/>
      <c r="J116" s="210"/>
      <c r="K116" s="210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159</v>
      </c>
      <c r="AU116" s="219" t="s">
        <v>169</v>
      </c>
      <c r="AV116" s="14" t="s">
        <v>82</v>
      </c>
      <c r="AW116" s="14" t="s">
        <v>34</v>
      </c>
      <c r="AX116" s="14" t="s">
        <v>73</v>
      </c>
      <c r="AY116" s="219" t="s">
        <v>148</v>
      </c>
    </row>
    <row r="117" spans="1:65" s="15" customFormat="1" ht="11.25">
      <c r="B117" s="220"/>
      <c r="C117" s="221"/>
      <c r="D117" s="200" t="s">
        <v>159</v>
      </c>
      <c r="E117" s="222" t="s">
        <v>19</v>
      </c>
      <c r="F117" s="223" t="s">
        <v>162</v>
      </c>
      <c r="G117" s="221"/>
      <c r="H117" s="224">
        <v>34.56</v>
      </c>
      <c r="I117" s="225"/>
      <c r="J117" s="221"/>
      <c r="K117" s="221"/>
      <c r="L117" s="226"/>
      <c r="M117" s="227"/>
      <c r="N117" s="228"/>
      <c r="O117" s="228"/>
      <c r="P117" s="228"/>
      <c r="Q117" s="228"/>
      <c r="R117" s="228"/>
      <c r="S117" s="228"/>
      <c r="T117" s="229"/>
      <c r="AT117" s="230" t="s">
        <v>159</v>
      </c>
      <c r="AU117" s="230" t="s">
        <v>169</v>
      </c>
      <c r="AV117" s="15" t="s">
        <v>155</v>
      </c>
      <c r="AW117" s="15" t="s">
        <v>34</v>
      </c>
      <c r="AX117" s="15" t="s">
        <v>80</v>
      </c>
      <c r="AY117" s="230" t="s">
        <v>148</v>
      </c>
    </row>
    <row r="118" spans="1:65" s="2" customFormat="1" ht="16.5" customHeight="1">
      <c r="A118" s="36"/>
      <c r="B118" s="37"/>
      <c r="C118" s="231" t="s">
        <v>182</v>
      </c>
      <c r="D118" s="231" t="s">
        <v>234</v>
      </c>
      <c r="E118" s="232" t="s">
        <v>1429</v>
      </c>
      <c r="F118" s="233" t="s">
        <v>1430</v>
      </c>
      <c r="G118" s="234" t="s">
        <v>172</v>
      </c>
      <c r="H118" s="235">
        <v>18.72</v>
      </c>
      <c r="I118" s="236"/>
      <c r="J118" s="237">
        <f>ROUND(I118*H118,2)</f>
        <v>0</v>
      </c>
      <c r="K118" s="233" t="s">
        <v>19</v>
      </c>
      <c r="L118" s="238"/>
      <c r="M118" s="239" t="s">
        <v>19</v>
      </c>
      <c r="N118" s="240" t="s">
        <v>44</v>
      </c>
      <c r="O118" s="66"/>
      <c r="P118" s="189">
        <f>O118*H118</f>
        <v>0</v>
      </c>
      <c r="Q118" s="189">
        <v>1.8660000000000001</v>
      </c>
      <c r="R118" s="189">
        <f>Q118*H118</f>
        <v>34.931519999999999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206</v>
      </c>
      <c r="AT118" s="191" t="s">
        <v>234</v>
      </c>
      <c r="AU118" s="191" t="s">
        <v>169</v>
      </c>
      <c r="AY118" s="19" t="s">
        <v>148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80</v>
      </c>
      <c r="BK118" s="192">
        <f>ROUND(I118*H118,2)</f>
        <v>0</v>
      </c>
      <c r="BL118" s="19" t="s">
        <v>155</v>
      </c>
      <c r="BM118" s="191" t="s">
        <v>1431</v>
      </c>
    </row>
    <row r="119" spans="1:65" s="13" customFormat="1" ht="11.25">
      <c r="B119" s="198"/>
      <c r="C119" s="199"/>
      <c r="D119" s="200" t="s">
        <v>159</v>
      </c>
      <c r="E119" s="201" t="s">
        <v>19</v>
      </c>
      <c r="F119" s="202" t="s">
        <v>1422</v>
      </c>
      <c r="G119" s="199"/>
      <c r="H119" s="201" t="s">
        <v>19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159</v>
      </c>
      <c r="AU119" s="208" t="s">
        <v>169</v>
      </c>
      <c r="AV119" s="13" t="s">
        <v>80</v>
      </c>
      <c r="AW119" s="13" t="s">
        <v>34</v>
      </c>
      <c r="AX119" s="13" t="s">
        <v>73</v>
      </c>
      <c r="AY119" s="208" t="s">
        <v>148</v>
      </c>
    </row>
    <row r="120" spans="1:65" s="14" customFormat="1" ht="11.25">
      <c r="B120" s="209"/>
      <c r="C120" s="210"/>
      <c r="D120" s="200" t="s">
        <v>159</v>
      </c>
      <c r="E120" s="211" t="s">
        <v>19</v>
      </c>
      <c r="F120" s="212" t="s">
        <v>1432</v>
      </c>
      <c r="G120" s="210"/>
      <c r="H120" s="213">
        <v>18.72</v>
      </c>
      <c r="I120" s="214"/>
      <c r="J120" s="210"/>
      <c r="K120" s="210"/>
      <c r="L120" s="215"/>
      <c r="M120" s="216"/>
      <c r="N120" s="217"/>
      <c r="O120" s="217"/>
      <c r="P120" s="217"/>
      <c r="Q120" s="217"/>
      <c r="R120" s="217"/>
      <c r="S120" s="217"/>
      <c r="T120" s="218"/>
      <c r="AT120" s="219" t="s">
        <v>159</v>
      </c>
      <c r="AU120" s="219" t="s">
        <v>169</v>
      </c>
      <c r="AV120" s="14" t="s">
        <v>82</v>
      </c>
      <c r="AW120" s="14" t="s">
        <v>34</v>
      </c>
      <c r="AX120" s="14" t="s">
        <v>73</v>
      </c>
      <c r="AY120" s="219" t="s">
        <v>148</v>
      </c>
    </row>
    <row r="121" spans="1:65" s="15" customFormat="1" ht="11.25">
      <c r="B121" s="220"/>
      <c r="C121" s="221"/>
      <c r="D121" s="200" t="s">
        <v>159</v>
      </c>
      <c r="E121" s="222" t="s">
        <v>19</v>
      </c>
      <c r="F121" s="223" t="s">
        <v>162</v>
      </c>
      <c r="G121" s="221"/>
      <c r="H121" s="224">
        <v>18.72</v>
      </c>
      <c r="I121" s="225"/>
      <c r="J121" s="221"/>
      <c r="K121" s="221"/>
      <c r="L121" s="226"/>
      <c r="M121" s="227"/>
      <c r="N121" s="228"/>
      <c r="O121" s="228"/>
      <c r="P121" s="228"/>
      <c r="Q121" s="228"/>
      <c r="R121" s="228"/>
      <c r="S121" s="228"/>
      <c r="T121" s="229"/>
      <c r="AT121" s="230" t="s">
        <v>159</v>
      </c>
      <c r="AU121" s="230" t="s">
        <v>169</v>
      </c>
      <c r="AV121" s="15" t="s">
        <v>155</v>
      </c>
      <c r="AW121" s="15" t="s">
        <v>34</v>
      </c>
      <c r="AX121" s="15" t="s">
        <v>80</v>
      </c>
      <c r="AY121" s="230" t="s">
        <v>148</v>
      </c>
    </row>
    <row r="122" spans="1:65" s="2" customFormat="1" ht="33" customHeight="1">
      <c r="A122" s="36"/>
      <c r="B122" s="37"/>
      <c r="C122" s="180" t="s">
        <v>191</v>
      </c>
      <c r="D122" s="180" t="s">
        <v>150</v>
      </c>
      <c r="E122" s="181" t="s">
        <v>1433</v>
      </c>
      <c r="F122" s="182" t="s">
        <v>1434</v>
      </c>
      <c r="G122" s="183" t="s">
        <v>153</v>
      </c>
      <c r="H122" s="184">
        <v>222</v>
      </c>
      <c r="I122" s="185"/>
      <c r="J122" s="186">
        <f>ROUND(I122*H122,2)</f>
        <v>0</v>
      </c>
      <c r="K122" s="182" t="s">
        <v>1193</v>
      </c>
      <c r="L122" s="41"/>
      <c r="M122" s="187" t="s">
        <v>19</v>
      </c>
      <c r="N122" s="188" t="s">
        <v>44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155</v>
      </c>
      <c r="AT122" s="191" t="s">
        <v>150</v>
      </c>
      <c r="AU122" s="191" t="s">
        <v>169</v>
      </c>
      <c r="AY122" s="19" t="s">
        <v>148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80</v>
      </c>
      <c r="BK122" s="192">
        <f>ROUND(I122*H122,2)</f>
        <v>0</v>
      </c>
      <c r="BL122" s="19" t="s">
        <v>155</v>
      </c>
      <c r="BM122" s="191" t="s">
        <v>1435</v>
      </c>
    </row>
    <row r="123" spans="1:65" s="13" customFormat="1" ht="11.25">
      <c r="B123" s="198"/>
      <c r="C123" s="199"/>
      <c r="D123" s="200" t="s">
        <v>159</v>
      </c>
      <c r="E123" s="201" t="s">
        <v>19</v>
      </c>
      <c r="F123" s="202" t="s">
        <v>1436</v>
      </c>
      <c r="G123" s="199"/>
      <c r="H123" s="201" t="s">
        <v>19</v>
      </c>
      <c r="I123" s="203"/>
      <c r="J123" s="199"/>
      <c r="K123" s="199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159</v>
      </c>
      <c r="AU123" s="208" t="s">
        <v>169</v>
      </c>
      <c r="AV123" s="13" t="s">
        <v>80</v>
      </c>
      <c r="AW123" s="13" t="s">
        <v>34</v>
      </c>
      <c r="AX123" s="13" t="s">
        <v>73</v>
      </c>
      <c r="AY123" s="208" t="s">
        <v>148</v>
      </c>
    </row>
    <row r="124" spans="1:65" s="14" customFormat="1" ht="11.25">
      <c r="B124" s="209"/>
      <c r="C124" s="210"/>
      <c r="D124" s="200" t="s">
        <v>159</v>
      </c>
      <c r="E124" s="211" t="s">
        <v>19</v>
      </c>
      <c r="F124" s="212" t="s">
        <v>1437</v>
      </c>
      <c r="G124" s="210"/>
      <c r="H124" s="213">
        <v>222</v>
      </c>
      <c r="I124" s="214"/>
      <c r="J124" s="210"/>
      <c r="K124" s="210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159</v>
      </c>
      <c r="AU124" s="219" t="s">
        <v>169</v>
      </c>
      <c r="AV124" s="14" t="s">
        <v>82</v>
      </c>
      <c r="AW124" s="14" t="s">
        <v>34</v>
      </c>
      <c r="AX124" s="14" t="s">
        <v>73</v>
      </c>
      <c r="AY124" s="219" t="s">
        <v>148</v>
      </c>
    </row>
    <row r="125" spans="1:65" s="15" customFormat="1" ht="11.25">
      <c r="B125" s="220"/>
      <c r="C125" s="221"/>
      <c r="D125" s="200" t="s">
        <v>159</v>
      </c>
      <c r="E125" s="222" t="s">
        <v>19</v>
      </c>
      <c r="F125" s="223" t="s">
        <v>162</v>
      </c>
      <c r="G125" s="221"/>
      <c r="H125" s="224">
        <v>222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159</v>
      </c>
      <c r="AU125" s="230" t="s">
        <v>169</v>
      </c>
      <c r="AV125" s="15" t="s">
        <v>155</v>
      </c>
      <c r="AW125" s="15" t="s">
        <v>34</v>
      </c>
      <c r="AX125" s="15" t="s">
        <v>80</v>
      </c>
      <c r="AY125" s="230" t="s">
        <v>148</v>
      </c>
    </row>
    <row r="126" spans="1:65" s="12" customFormat="1" ht="22.9" customHeight="1">
      <c r="B126" s="164"/>
      <c r="C126" s="165"/>
      <c r="D126" s="166" t="s">
        <v>72</v>
      </c>
      <c r="E126" s="178" t="s">
        <v>213</v>
      </c>
      <c r="F126" s="178" t="s">
        <v>589</v>
      </c>
      <c r="G126" s="165"/>
      <c r="H126" s="165"/>
      <c r="I126" s="168"/>
      <c r="J126" s="179">
        <f>BK126</f>
        <v>0</v>
      </c>
      <c r="K126" s="165"/>
      <c r="L126" s="170"/>
      <c r="M126" s="171"/>
      <c r="N126" s="172"/>
      <c r="O126" s="172"/>
      <c r="P126" s="173">
        <f>P127</f>
        <v>0</v>
      </c>
      <c r="Q126" s="172"/>
      <c r="R126" s="173">
        <f>R127</f>
        <v>0</v>
      </c>
      <c r="S126" s="172"/>
      <c r="T126" s="174">
        <f>T127</f>
        <v>0</v>
      </c>
      <c r="AR126" s="175" t="s">
        <v>80</v>
      </c>
      <c r="AT126" s="176" t="s">
        <v>72</v>
      </c>
      <c r="AU126" s="176" t="s">
        <v>80</v>
      </c>
      <c r="AY126" s="175" t="s">
        <v>148</v>
      </c>
      <c r="BK126" s="177">
        <f>BK127</f>
        <v>0</v>
      </c>
    </row>
    <row r="127" spans="1:65" s="12" customFormat="1" ht="20.85" customHeight="1">
      <c r="B127" s="164"/>
      <c r="C127" s="165"/>
      <c r="D127" s="166" t="s">
        <v>72</v>
      </c>
      <c r="E127" s="178" t="s">
        <v>848</v>
      </c>
      <c r="F127" s="178" t="s">
        <v>1336</v>
      </c>
      <c r="G127" s="165"/>
      <c r="H127" s="165"/>
      <c r="I127" s="168"/>
      <c r="J127" s="179">
        <f>BK127</f>
        <v>0</v>
      </c>
      <c r="K127" s="165"/>
      <c r="L127" s="170"/>
      <c r="M127" s="171"/>
      <c r="N127" s="172"/>
      <c r="O127" s="172"/>
      <c r="P127" s="173">
        <f>SUM(P128:P147)</f>
        <v>0</v>
      </c>
      <c r="Q127" s="172"/>
      <c r="R127" s="173">
        <f>SUM(R128:R147)</f>
        <v>0</v>
      </c>
      <c r="S127" s="172"/>
      <c r="T127" s="174">
        <f>SUM(T128:T147)</f>
        <v>0</v>
      </c>
      <c r="AR127" s="175" t="s">
        <v>80</v>
      </c>
      <c r="AT127" s="176" t="s">
        <v>72</v>
      </c>
      <c r="AU127" s="176" t="s">
        <v>82</v>
      </c>
      <c r="AY127" s="175" t="s">
        <v>148</v>
      </c>
      <c r="BK127" s="177">
        <f>SUM(BK128:BK147)</f>
        <v>0</v>
      </c>
    </row>
    <row r="128" spans="1:65" s="2" customFormat="1" ht="55.5" customHeight="1">
      <c r="A128" s="36"/>
      <c r="B128" s="37"/>
      <c r="C128" s="180" t="s">
        <v>198</v>
      </c>
      <c r="D128" s="180" t="s">
        <v>150</v>
      </c>
      <c r="E128" s="181" t="s">
        <v>1438</v>
      </c>
      <c r="F128" s="182" t="s">
        <v>1439</v>
      </c>
      <c r="G128" s="183" t="s">
        <v>222</v>
      </c>
      <c r="H128" s="184">
        <v>120.176</v>
      </c>
      <c r="I128" s="185"/>
      <c r="J128" s="186">
        <f>ROUND(I128*H128,2)</f>
        <v>0</v>
      </c>
      <c r="K128" s="182" t="s">
        <v>1193</v>
      </c>
      <c r="L128" s="41"/>
      <c r="M128" s="187" t="s">
        <v>19</v>
      </c>
      <c r="N128" s="188" t="s">
        <v>44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1173</v>
      </c>
      <c r="AT128" s="191" t="s">
        <v>150</v>
      </c>
      <c r="AU128" s="191" t="s">
        <v>169</v>
      </c>
      <c r="AY128" s="19" t="s">
        <v>148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80</v>
      </c>
      <c r="BK128" s="192">
        <f>ROUND(I128*H128,2)</f>
        <v>0</v>
      </c>
      <c r="BL128" s="19" t="s">
        <v>1173</v>
      </c>
      <c r="BM128" s="191" t="s">
        <v>1440</v>
      </c>
    </row>
    <row r="129" spans="1:65" s="13" customFormat="1" ht="11.25">
      <c r="B129" s="198"/>
      <c r="C129" s="199"/>
      <c r="D129" s="200" t="s">
        <v>159</v>
      </c>
      <c r="E129" s="201" t="s">
        <v>19</v>
      </c>
      <c r="F129" s="202" t="s">
        <v>1441</v>
      </c>
      <c r="G129" s="199"/>
      <c r="H129" s="201" t="s">
        <v>19</v>
      </c>
      <c r="I129" s="203"/>
      <c r="J129" s="199"/>
      <c r="K129" s="199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159</v>
      </c>
      <c r="AU129" s="208" t="s">
        <v>169</v>
      </c>
      <c r="AV129" s="13" t="s">
        <v>80</v>
      </c>
      <c r="AW129" s="13" t="s">
        <v>34</v>
      </c>
      <c r="AX129" s="13" t="s">
        <v>73</v>
      </c>
      <c r="AY129" s="208" t="s">
        <v>148</v>
      </c>
    </row>
    <row r="130" spans="1:65" s="14" customFormat="1" ht="11.25">
      <c r="B130" s="209"/>
      <c r="C130" s="210"/>
      <c r="D130" s="200" t="s">
        <v>159</v>
      </c>
      <c r="E130" s="211" t="s">
        <v>19</v>
      </c>
      <c r="F130" s="212" t="s">
        <v>1442</v>
      </c>
      <c r="G130" s="210"/>
      <c r="H130" s="213">
        <v>113.57599999999999</v>
      </c>
      <c r="I130" s="214"/>
      <c r="J130" s="210"/>
      <c r="K130" s="210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159</v>
      </c>
      <c r="AU130" s="219" t="s">
        <v>169</v>
      </c>
      <c r="AV130" s="14" t="s">
        <v>82</v>
      </c>
      <c r="AW130" s="14" t="s">
        <v>34</v>
      </c>
      <c r="AX130" s="14" t="s">
        <v>73</v>
      </c>
      <c r="AY130" s="219" t="s">
        <v>148</v>
      </c>
    </row>
    <row r="131" spans="1:65" s="13" customFormat="1" ht="11.25">
      <c r="B131" s="198"/>
      <c r="C131" s="199"/>
      <c r="D131" s="200" t="s">
        <v>159</v>
      </c>
      <c r="E131" s="201" t="s">
        <v>19</v>
      </c>
      <c r="F131" s="202" t="s">
        <v>1406</v>
      </c>
      <c r="G131" s="199"/>
      <c r="H131" s="201" t="s">
        <v>19</v>
      </c>
      <c r="I131" s="203"/>
      <c r="J131" s="199"/>
      <c r="K131" s="199"/>
      <c r="L131" s="204"/>
      <c r="M131" s="205"/>
      <c r="N131" s="206"/>
      <c r="O131" s="206"/>
      <c r="P131" s="206"/>
      <c r="Q131" s="206"/>
      <c r="R131" s="206"/>
      <c r="S131" s="206"/>
      <c r="T131" s="207"/>
      <c r="AT131" s="208" t="s">
        <v>159</v>
      </c>
      <c r="AU131" s="208" t="s">
        <v>169</v>
      </c>
      <c r="AV131" s="13" t="s">
        <v>80</v>
      </c>
      <c r="AW131" s="13" t="s">
        <v>34</v>
      </c>
      <c r="AX131" s="13" t="s">
        <v>73</v>
      </c>
      <c r="AY131" s="208" t="s">
        <v>148</v>
      </c>
    </row>
    <row r="132" spans="1:65" s="14" customFormat="1" ht="11.25">
      <c r="B132" s="209"/>
      <c r="C132" s="210"/>
      <c r="D132" s="200" t="s">
        <v>159</v>
      </c>
      <c r="E132" s="211" t="s">
        <v>19</v>
      </c>
      <c r="F132" s="212" t="s">
        <v>1443</v>
      </c>
      <c r="G132" s="210"/>
      <c r="H132" s="213">
        <v>6.6</v>
      </c>
      <c r="I132" s="214"/>
      <c r="J132" s="210"/>
      <c r="K132" s="210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159</v>
      </c>
      <c r="AU132" s="219" t="s">
        <v>169</v>
      </c>
      <c r="AV132" s="14" t="s">
        <v>82</v>
      </c>
      <c r="AW132" s="14" t="s">
        <v>34</v>
      </c>
      <c r="AX132" s="14" t="s">
        <v>73</v>
      </c>
      <c r="AY132" s="219" t="s">
        <v>148</v>
      </c>
    </row>
    <row r="133" spans="1:65" s="15" customFormat="1" ht="11.25">
      <c r="B133" s="220"/>
      <c r="C133" s="221"/>
      <c r="D133" s="200" t="s">
        <v>159</v>
      </c>
      <c r="E133" s="222" t="s">
        <v>19</v>
      </c>
      <c r="F133" s="223" t="s">
        <v>162</v>
      </c>
      <c r="G133" s="221"/>
      <c r="H133" s="224">
        <v>120.17599999999999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159</v>
      </c>
      <c r="AU133" s="230" t="s">
        <v>169</v>
      </c>
      <c r="AV133" s="15" t="s">
        <v>155</v>
      </c>
      <c r="AW133" s="15" t="s">
        <v>34</v>
      </c>
      <c r="AX133" s="15" t="s">
        <v>80</v>
      </c>
      <c r="AY133" s="230" t="s">
        <v>148</v>
      </c>
    </row>
    <row r="134" spans="1:65" s="2" customFormat="1" ht="78" customHeight="1">
      <c r="A134" s="36"/>
      <c r="B134" s="37"/>
      <c r="C134" s="180" t="s">
        <v>206</v>
      </c>
      <c r="D134" s="180" t="s">
        <v>150</v>
      </c>
      <c r="E134" s="181" t="s">
        <v>1444</v>
      </c>
      <c r="F134" s="182" t="s">
        <v>1445</v>
      </c>
      <c r="G134" s="183" t="s">
        <v>222</v>
      </c>
      <c r="H134" s="184">
        <v>70.128</v>
      </c>
      <c r="I134" s="185"/>
      <c r="J134" s="186">
        <f>ROUND(I134*H134,2)</f>
        <v>0</v>
      </c>
      <c r="K134" s="182" t="s">
        <v>1193</v>
      </c>
      <c r="L134" s="41"/>
      <c r="M134" s="187" t="s">
        <v>19</v>
      </c>
      <c r="N134" s="188" t="s">
        <v>44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1173</v>
      </c>
      <c r="AT134" s="191" t="s">
        <v>150</v>
      </c>
      <c r="AU134" s="191" t="s">
        <v>169</v>
      </c>
      <c r="AY134" s="19" t="s">
        <v>148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80</v>
      </c>
      <c r="BK134" s="192">
        <f>ROUND(I134*H134,2)</f>
        <v>0</v>
      </c>
      <c r="BL134" s="19" t="s">
        <v>1173</v>
      </c>
      <c r="BM134" s="191" t="s">
        <v>1446</v>
      </c>
    </row>
    <row r="135" spans="1:65" s="13" customFormat="1" ht="11.25">
      <c r="B135" s="198"/>
      <c r="C135" s="199"/>
      <c r="D135" s="200" t="s">
        <v>159</v>
      </c>
      <c r="E135" s="201" t="s">
        <v>19</v>
      </c>
      <c r="F135" s="202" t="s">
        <v>1420</v>
      </c>
      <c r="G135" s="199"/>
      <c r="H135" s="201" t="s">
        <v>19</v>
      </c>
      <c r="I135" s="203"/>
      <c r="J135" s="199"/>
      <c r="K135" s="199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159</v>
      </c>
      <c r="AU135" s="208" t="s">
        <v>169</v>
      </c>
      <c r="AV135" s="13" t="s">
        <v>80</v>
      </c>
      <c r="AW135" s="13" t="s">
        <v>34</v>
      </c>
      <c r="AX135" s="13" t="s">
        <v>73</v>
      </c>
      <c r="AY135" s="208" t="s">
        <v>148</v>
      </c>
    </row>
    <row r="136" spans="1:65" s="14" customFormat="1" ht="11.25">
      <c r="B136" s="209"/>
      <c r="C136" s="210"/>
      <c r="D136" s="200" t="s">
        <v>159</v>
      </c>
      <c r="E136" s="211" t="s">
        <v>19</v>
      </c>
      <c r="F136" s="212" t="s">
        <v>1428</v>
      </c>
      <c r="G136" s="210"/>
      <c r="H136" s="213">
        <v>34.56</v>
      </c>
      <c r="I136" s="214"/>
      <c r="J136" s="210"/>
      <c r="K136" s="210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159</v>
      </c>
      <c r="AU136" s="219" t="s">
        <v>169</v>
      </c>
      <c r="AV136" s="14" t="s">
        <v>82</v>
      </c>
      <c r="AW136" s="14" t="s">
        <v>34</v>
      </c>
      <c r="AX136" s="14" t="s">
        <v>73</v>
      </c>
      <c r="AY136" s="219" t="s">
        <v>148</v>
      </c>
    </row>
    <row r="137" spans="1:65" s="13" customFormat="1" ht="11.25">
      <c r="B137" s="198"/>
      <c r="C137" s="199"/>
      <c r="D137" s="200" t="s">
        <v>159</v>
      </c>
      <c r="E137" s="201" t="s">
        <v>19</v>
      </c>
      <c r="F137" s="202" t="s">
        <v>1422</v>
      </c>
      <c r="G137" s="199"/>
      <c r="H137" s="201" t="s">
        <v>19</v>
      </c>
      <c r="I137" s="203"/>
      <c r="J137" s="199"/>
      <c r="K137" s="199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159</v>
      </c>
      <c r="AU137" s="208" t="s">
        <v>169</v>
      </c>
      <c r="AV137" s="13" t="s">
        <v>80</v>
      </c>
      <c r="AW137" s="13" t="s">
        <v>34</v>
      </c>
      <c r="AX137" s="13" t="s">
        <v>73</v>
      </c>
      <c r="AY137" s="208" t="s">
        <v>148</v>
      </c>
    </row>
    <row r="138" spans="1:65" s="14" customFormat="1" ht="11.25">
      <c r="B138" s="209"/>
      <c r="C138" s="210"/>
      <c r="D138" s="200" t="s">
        <v>159</v>
      </c>
      <c r="E138" s="211" t="s">
        <v>19</v>
      </c>
      <c r="F138" s="212" t="s">
        <v>1447</v>
      </c>
      <c r="G138" s="210"/>
      <c r="H138" s="213">
        <v>35.567999999999998</v>
      </c>
      <c r="I138" s="214"/>
      <c r="J138" s="210"/>
      <c r="K138" s="210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159</v>
      </c>
      <c r="AU138" s="219" t="s">
        <v>169</v>
      </c>
      <c r="AV138" s="14" t="s">
        <v>82</v>
      </c>
      <c r="AW138" s="14" t="s">
        <v>34</v>
      </c>
      <c r="AX138" s="14" t="s">
        <v>73</v>
      </c>
      <c r="AY138" s="219" t="s">
        <v>148</v>
      </c>
    </row>
    <row r="139" spans="1:65" s="15" customFormat="1" ht="11.25">
      <c r="B139" s="220"/>
      <c r="C139" s="221"/>
      <c r="D139" s="200" t="s">
        <v>159</v>
      </c>
      <c r="E139" s="222" t="s">
        <v>19</v>
      </c>
      <c r="F139" s="223" t="s">
        <v>162</v>
      </c>
      <c r="G139" s="221"/>
      <c r="H139" s="224">
        <v>70.128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159</v>
      </c>
      <c r="AU139" s="230" t="s">
        <v>169</v>
      </c>
      <c r="AV139" s="15" t="s">
        <v>155</v>
      </c>
      <c r="AW139" s="15" t="s">
        <v>34</v>
      </c>
      <c r="AX139" s="15" t="s">
        <v>80</v>
      </c>
      <c r="AY139" s="230" t="s">
        <v>148</v>
      </c>
    </row>
    <row r="140" spans="1:65" s="2" customFormat="1" ht="49.15" customHeight="1">
      <c r="A140" s="36"/>
      <c r="B140" s="37"/>
      <c r="C140" s="180" t="s">
        <v>213</v>
      </c>
      <c r="D140" s="180" t="s">
        <v>150</v>
      </c>
      <c r="E140" s="181" t="s">
        <v>1448</v>
      </c>
      <c r="F140" s="182" t="s">
        <v>1449</v>
      </c>
      <c r="G140" s="183" t="s">
        <v>222</v>
      </c>
      <c r="H140" s="184">
        <v>113.57599999999999</v>
      </c>
      <c r="I140" s="185"/>
      <c r="J140" s="186">
        <f>ROUND(I140*H140,2)</f>
        <v>0</v>
      </c>
      <c r="K140" s="182" t="s">
        <v>1193</v>
      </c>
      <c r="L140" s="41"/>
      <c r="M140" s="187" t="s">
        <v>19</v>
      </c>
      <c r="N140" s="188" t="s">
        <v>44</v>
      </c>
      <c r="O140" s="6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1173</v>
      </c>
      <c r="AT140" s="191" t="s">
        <v>150</v>
      </c>
      <c r="AU140" s="191" t="s">
        <v>169</v>
      </c>
      <c r="AY140" s="19" t="s">
        <v>148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80</v>
      </c>
      <c r="BK140" s="192">
        <f>ROUND(I140*H140,2)</f>
        <v>0</v>
      </c>
      <c r="BL140" s="19" t="s">
        <v>1173</v>
      </c>
      <c r="BM140" s="191" t="s">
        <v>1450</v>
      </c>
    </row>
    <row r="141" spans="1:65" s="13" customFormat="1" ht="11.25">
      <c r="B141" s="198"/>
      <c r="C141" s="199"/>
      <c r="D141" s="200" t="s">
        <v>159</v>
      </c>
      <c r="E141" s="201" t="s">
        <v>19</v>
      </c>
      <c r="F141" s="202" t="s">
        <v>1441</v>
      </c>
      <c r="G141" s="199"/>
      <c r="H141" s="201" t="s">
        <v>19</v>
      </c>
      <c r="I141" s="203"/>
      <c r="J141" s="199"/>
      <c r="K141" s="199"/>
      <c r="L141" s="204"/>
      <c r="M141" s="205"/>
      <c r="N141" s="206"/>
      <c r="O141" s="206"/>
      <c r="P141" s="206"/>
      <c r="Q141" s="206"/>
      <c r="R141" s="206"/>
      <c r="S141" s="206"/>
      <c r="T141" s="207"/>
      <c r="AT141" s="208" t="s">
        <v>159</v>
      </c>
      <c r="AU141" s="208" t="s">
        <v>169</v>
      </c>
      <c r="AV141" s="13" t="s">
        <v>80</v>
      </c>
      <c r="AW141" s="13" t="s">
        <v>34</v>
      </c>
      <c r="AX141" s="13" t="s">
        <v>73</v>
      </c>
      <c r="AY141" s="208" t="s">
        <v>148</v>
      </c>
    </row>
    <row r="142" spans="1:65" s="14" customFormat="1" ht="11.25">
      <c r="B142" s="209"/>
      <c r="C142" s="210"/>
      <c r="D142" s="200" t="s">
        <v>159</v>
      </c>
      <c r="E142" s="211" t="s">
        <v>19</v>
      </c>
      <c r="F142" s="212" t="s">
        <v>1442</v>
      </c>
      <c r="G142" s="210"/>
      <c r="H142" s="213">
        <v>113.57599999999999</v>
      </c>
      <c r="I142" s="214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159</v>
      </c>
      <c r="AU142" s="219" t="s">
        <v>169</v>
      </c>
      <c r="AV142" s="14" t="s">
        <v>82</v>
      </c>
      <c r="AW142" s="14" t="s">
        <v>34</v>
      </c>
      <c r="AX142" s="14" t="s">
        <v>73</v>
      </c>
      <c r="AY142" s="219" t="s">
        <v>148</v>
      </c>
    </row>
    <row r="143" spans="1:65" s="15" customFormat="1" ht="11.25">
      <c r="B143" s="220"/>
      <c r="C143" s="221"/>
      <c r="D143" s="200" t="s">
        <v>159</v>
      </c>
      <c r="E143" s="222" t="s">
        <v>19</v>
      </c>
      <c r="F143" s="223" t="s">
        <v>162</v>
      </c>
      <c r="G143" s="221"/>
      <c r="H143" s="224">
        <v>113.57599999999999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159</v>
      </c>
      <c r="AU143" s="230" t="s">
        <v>169</v>
      </c>
      <c r="AV143" s="15" t="s">
        <v>155</v>
      </c>
      <c r="AW143" s="15" t="s">
        <v>34</v>
      </c>
      <c r="AX143" s="15" t="s">
        <v>80</v>
      </c>
      <c r="AY143" s="230" t="s">
        <v>148</v>
      </c>
    </row>
    <row r="144" spans="1:65" s="2" customFormat="1" ht="49.15" customHeight="1">
      <c r="A144" s="36"/>
      <c r="B144" s="37"/>
      <c r="C144" s="180" t="s">
        <v>219</v>
      </c>
      <c r="D144" s="180" t="s">
        <v>150</v>
      </c>
      <c r="E144" s="181" t="s">
        <v>1451</v>
      </c>
      <c r="F144" s="182" t="s">
        <v>1452</v>
      </c>
      <c r="G144" s="183" t="s">
        <v>222</v>
      </c>
      <c r="H144" s="184">
        <v>6.6</v>
      </c>
      <c r="I144" s="185"/>
      <c r="J144" s="186">
        <f>ROUND(I144*H144,2)</f>
        <v>0</v>
      </c>
      <c r="K144" s="182" t="s">
        <v>1193</v>
      </c>
      <c r="L144" s="41"/>
      <c r="M144" s="187" t="s">
        <v>19</v>
      </c>
      <c r="N144" s="188" t="s">
        <v>44</v>
      </c>
      <c r="O144" s="6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1173</v>
      </c>
      <c r="AT144" s="191" t="s">
        <v>150</v>
      </c>
      <c r="AU144" s="191" t="s">
        <v>169</v>
      </c>
      <c r="AY144" s="19" t="s">
        <v>148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80</v>
      </c>
      <c r="BK144" s="192">
        <f>ROUND(I144*H144,2)</f>
        <v>0</v>
      </c>
      <c r="BL144" s="19" t="s">
        <v>1173</v>
      </c>
      <c r="BM144" s="191" t="s">
        <v>1453</v>
      </c>
    </row>
    <row r="145" spans="1:51" s="13" customFormat="1" ht="11.25">
      <c r="B145" s="198"/>
      <c r="C145" s="199"/>
      <c r="D145" s="200" t="s">
        <v>159</v>
      </c>
      <c r="E145" s="201" t="s">
        <v>19</v>
      </c>
      <c r="F145" s="202" t="s">
        <v>1406</v>
      </c>
      <c r="G145" s="199"/>
      <c r="H145" s="201" t="s">
        <v>19</v>
      </c>
      <c r="I145" s="203"/>
      <c r="J145" s="199"/>
      <c r="K145" s="199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159</v>
      </c>
      <c r="AU145" s="208" t="s">
        <v>169</v>
      </c>
      <c r="AV145" s="13" t="s">
        <v>80</v>
      </c>
      <c r="AW145" s="13" t="s">
        <v>34</v>
      </c>
      <c r="AX145" s="13" t="s">
        <v>73</v>
      </c>
      <c r="AY145" s="208" t="s">
        <v>148</v>
      </c>
    </row>
    <row r="146" spans="1:51" s="14" customFormat="1" ht="11.25">
      <c r="B146" s="209"/>
      <c r="C146" s="210"/>
      <c r="D146" s="200" t="s">
        <v>159</v>
      </c>
      <c r="E146" s="211" t="s">
        <v>19</v>
      </c>
      <c r="F146" s="212" t="s">
        <v>1454</v>
      </c>
      <c r="G146" s="210"/>
      <c r="H146" s="213">
        <v>6.6</v>
      </c>
      <c r="I146" s="214"/>
      <c r="J146" s="210"/>
      <c r="K146" s="210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159</v>
      </c>
      <c r="AU146" s="219" t="s">
        <v>169</v>
      </c>
      <c r="AV146" s="14" t="s">
        <v>82</v>
      </c>
      <c r="AW146" s="14" t="s">
        <v>34</v>
      </c>
      <c r="AX146" s="14" t="s">
        <v>73</v>
      </c>
      <c r="AY146" s="219" t="s">
        <v>148</v>
      </c>
    </row>
    <row r="147" spans="1:51" s="15" customFormat="1" ht="11.25">
      <c r="B147" s="220"/>
      <c r="C147" s="221"/>
      <c r="D147" s="200" t="s">
        <v>159</v>
      </c>
      <c r="E147" s="222" t="s">
        <v>19</v>
      </c>
      <c r="F147" s="223" t="s">
        <v>162</v>
      </c>
      <c r="G147" s="221"/>
      <c r="H147" s="224">
        <v>6.6</v>
      </c>
      <c r="I147" s="225"/>
      <c r="J147" s="221"/>
      <c r="K147" s="221"/>
      <c r="L147" s="226"/>
      <c r="M147" s="258"/>
      <c r="N147" s="259"/>
      <c r="O147" s="259"/>
      <c r="P147" s="259"/>
      <c r="Q147" s="259"/>
      <c r="R147" s="259"/>
      <c r="S147" s="259"/>
      <c r="T147" s="260"/>
      <c r="AT147" s="230" t="s">
        <v>159</v>
      </c>
      <c r="AU147" s="230" t="s">
        <v>169</v>
      </c>
      <c r="AV147" s="15" t="s">
        <v>155</v>
      </c>
      <c r="AW147" s="15" t="s">
        <v>34</v>
      </c>
      <c r="AX147" s="15" t="s">
        <v>80</v>
      </c>
      <c r="AY147" s="230" t="s">
        <v>148</v>
      </c>
    </row>
    <row r="148" spans="1:51" s="2" customFormat="1" ht="6.95" customHeight="1">
      <c r="A148" s="36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41"/>
      <c r="M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</row>
  </sheetData>
  <sheetProtection algorithmName="SHA-512" hashValue="53Os0C2ak5opmsj4S9OQ492K9U68XA4WUMgGaRJNrrCiw00mtBivSl05H7JtFCUk7zhlIqs2GUQ5pVM/rqgU7w==" saltValue="oZ3bkMqpXMNwnRyfnG0WaEhPIEaSFVxEEckBvQFlP3N20T5d7gyJRHPaWDscFiOPEhTwArUaCughE4eXFC5Nrg==" spinCount="100000" sheet="1" objects="1" scenarios="1" formatColumns="0" formatRows="0" autoFilter="0"/>
  <autoFilter ref="C90:K147" xr:uid="{00000000-0009-0000-0000-000003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4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9" t="s">
        <v>96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108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0" t="str">
        <f>'Rekapitulace stavby'!K6</f>
        <v>Oprava mostů na trati Hrubá Voda – Domašov</v>
      </c>
      <c r="F7" s="391"/>
      <c r="G7" s="391"/>
      <c r="H7" s="391"/>
      <c r="L7" s="22"/>
    </row>
    <row r="8" spans="1:46" s="1" customFormat="1" ht="12" customHeight="1">
      <c r="B8" s="22"/>
      <c r="D8" s="114" t="s">
        <v>109</v>
      </c>
      <c r="L8" s="22"/>
    </row>
    <row r="9" spans="1:46" s="2" customFormat="1" ht="16.5" customHeight="1">
      <c r="A9" s="36"/>
      <c r="B9" s="41"/>
      <c r="C9" s="36"/>
      <c r="D9" s="36"/>
      <c r="E9" s="390" t="s">
        <v>110</v>
      </c>
      <c r="F9" s="392"/>
      <c r="G9" s="392"/>
      <c r="H9" s="392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111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3" t="s">
        <v>1455</v>
      </c>
      <c r="F11" s="392"/>
      <c r="G11" s="392"/>
      <c r="H11" s="392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stavby'!AN8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">
        <v>26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29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25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4" t="str">
        <f>'Rekapitulace stavby'!E14</f>
        <v>Vyplň údaj</v>
      </c>
      <c r="F20" s="395"/>
      <c r="G20" s="395"/>
      <c r="H20" s="395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25</v>
      </c>
      <c r="J22" s="105" t="s">
        <v>19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33</v>
      </c>
      <c r="F23" s="36"/>
      <c r="G23" s="36"/>
      <c r="H23" s="36"/>
      <c r="I23" s="114" t="s">
        <v>28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35</v>
      </c>
      <c r="E25" s="36"/>
      <c r="F25" s="36"/>
      <c r="G25" s="36"/>
      <c r="H25" s="36"/>
      <c r="I25" s="114" t="s">
        <v>25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36</v>
      </c>
      <c r="F26" s="36"/>
      <c r="G26" s="36"/>
      <c r="H26" s="36"/>
      <c r="I26" s="114" t="s">
        <v>28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47.25" customHeight="1">
      <c r="A29" s="117"/>
      <c r="B29" s="118"/>
      <c r="C29" s="117"/>
      <c r="D29" s="117"/>
      <c r="E29" s="396" t="s">
        <v>113</v>
      </c>
      <c r="F29" s="396"/>
      <c r="G29" s="396"/>
      <c r="H29" s="396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ROUND(J93,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ROUND((SUM(BE93:BE240)),  2)</f>
        <v>0</v>
      </c>
      <c r="G35" s="36"/>
      <c r="H35" s="36"/>
      <c r="I35" s="126">
        <v>0.21</v>
      </c>
      <c r="J35" s="125">
        <f>ROUND(((SUM(BE93:BE240))*I35),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ROUND((SUM(BF93:BF240)),  2)</f>
        <v>0</v>
      </c>
      <c r="G36" s="36"/>
      <c r="H36" s="36"/>
      <c r="I36" s="126">
        <v>0.15</v>
      </c>
      <c r="J36" s="125">
        <f>ROUND(((SUM(BF93:BF240))*I36),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ROUND((SUM(BG93:BG240)),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ROUND((SUM(BH93:BH240)),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ROUND((SUM(BI93:BI240)),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7" t="str">
        <f>E7</f>
        <v>Oprava mostů na trati Hrubá Voda – Domašov</v>
      </c>
      <c r="F50" s="398"/>
      <c r="G50" s="398"/>
      <c r="H50" s="39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7" t="s">
        <v>110</v>
      </c>
      <c r="F52" s="399"/>
      <c r="G52" s="399"/>
      <c r="H52" s="399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6" t="str">
        <f>E11</f>
        <v>VRN - Most v km 20,907 - vedlejší rozpočtové náklady</v>
      </c>
      <c r="F54" s="399"/>
      <c r="G54" s="399"/>
      <c r="H54" s="399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Hlubočky/Domašov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25.7" customHeight="1">
      <c r="A58" s="36"/>
      <c r="B58" s="37"/>
      <c r="C58" s="31" t="s">
        <v>24</v>
      </c>
      <c r="D58" s="38"/>
      <c r="E58" s="38"/>
      <c r="F58" s="29" t="str">
        <f>E17</f>
        <v>Správa železnic, státní organizace</v>
      </c>
      <c r="G58" s="38"/>
      <c r="H58" s="38"/>
      <c r="I58" s="31" t="s">
        <v>32</v>
      </c>
      <c r="J58" s="34" t="str">
        <f>E23</f>
        <v>MORAVIA CONSULT Olomouc a.s.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5.7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35</v>
      </c>
      <c r="J59" s="34" t="str">
        <f>E26</f>
        <v>Ing. et Ing. Ondřej Suk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115</v>
      </c>
      <c r="D61" s="139"/>
      <c r="E61" s="139"/>
      <c r="F61" s="139"/>
      <c r="G61" s="139"/>
      <c r="H61" s="139"/>
      <c r="I61" s="139"/>
      <c r="J61" s="140" t="s">
        <v>116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J93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117</v>
      </c>
    </row>
    <row r="64" spans="1:47" s="9" customFormat="1" ht="24.95" customHeight="1">
      <c r="B64" s="142"/>
      <c r="C64" s="143"/>
      <c r="D64" s="144" t="s">
        <v>1456</v>
      </c>
      <c r="E64" s="145"/>
      <c r="F64" s="145"/>
      <c r="G64" s="145"/>
      <c r="H64" s="145"/>
      <c r="I64" s="145"/>
      <c r="J64" s="146">
        <f>J94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1457</v>
      </c>
      <c r="E65" s="150"/>
      <c r="F65" s="150"/>
      <c r="G65" s="150"/>
      <c r="H65" s="150"/>
      <c r="I65" s="150"/>
      <c r="J65" s="151">
        <f>J103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1458</v>
      </c>
      <c r="E66" s="150"/>
      <c r="F66" s="150"/>
      <c r="G66" s="150"/>
      <c r="H66" s="150"/>
      <c r="I66" s="150"/>
      <c r="J66" s="151">
        <f>J140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1459</v>
      </c>
      <c r="E67" s="150"/>
      <c r="F67" s="150"/>
      <c r="G67" s="150"/>
      <c r="H67" s="150"/>
      <c r="I67" s="150"/>
      <c r="J67" s="151">
        <f>J147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1460</v>
      </c>
      <c r="E68" s="150"/>
      <c r="F68" s="150"/>
      <c r="G68" s="150"/>
      <c r="H68" s="150"/>
      <c r="I68" s="150"/>
      <c r="J68" s="151">
        <f>J159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1461</v>
      </c>
      <c r="E69" s="150"/>
      <c r="F69" s="150"/>
      <c r="G69" s="150"/>
      <c r="H69" s="150"/>
      <c r="I69" s="150"/>
      <c r="J69" s="151">
        <f>J174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1462</v>
      </c>
      <c r="E70" s="150"/>
      <c r="F70" s="150"/>
      <c r="G70" s="150"/>
      <c r="H70" s="150"/>
      <c r="I70" s="150"/>
      <c r="J70" s="151">
        <f>J195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1463</v>
      </c>
      <c r="E71" s="150"/>
      <c r="F71" s="150"/>
      <c r="G71" s="150"/>
      <c r="H71" s="150"/>
      <c r="I71" s="150"/>
      <c r="J71" s="151">
        <f>J208</f>
        <v>0</v>
      </c>
      <c r="K71" s="99"/>
      <c r="L71" s="152"/>
    </row>
    <row r="72" spans="1:31" s="2" customFormat="1" ht="21.7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7" spans="1:31" s="2" customFormat="1" ht="6.95" customHeight="1">
      <c r="A77" s="36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4.95" customHeight="1">
      <c r="A78" s="36"/>
      <c r="B78" s="37"/>
      <c r="C78" s="25" t="s">
        <v>133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16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97" t="str">
        <f>E7</f>
        <v>Oprava mostů na trati Hrubá Voda – Domašov</v>
      </c>
      <c r="F81" s="398"/>
      <c r="G81" s="398"/>
      <c r="H81" s="39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1" customFormat="1" ht="12" customHeight="1">
      <c r="B82" s="23"/>
      <c r="C82" s="31" t="s">
        <v>109</v>
      </c>
      <c r="D82" s="24"/>
      <c r="E82" s="24"/>
      <c r="F82" s="24"/>
      <c r="G82" s="24"/>
      <c r="H82" s="24"/>
      <c r="I82" s="24"/>
      <c r="J82" s="24"/>
      <c r="K82" s="24"/>
      <c r="L82" s="22"/>
    </row>
    <row r="83" spans="1:65" s="2" customFormat="1" ht="16.5" customHeight="1">
      <c r="A83" s="36"/>
      <c r="B83" s="37"/>
      <c r="C83" s="38"/>
      <c r="D83" s="38"/>
      <c r="E83" s="397" t="s">
        <v>110</v>
      </c>
      <c r="F83" s="399"/>
      <c r="G83" s="399"/>
      <c r="H83" s="399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111</v>
      </c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6.5" customHeight="1">
      <c r="A85" s="36"/>
      <c r="B85" s="37"/>
      <c r="C85" s="38"/>
      <c r="D85" s="38"/>
      <c r="E85" s="346" t="str">
        <f>E11</f>
        <v>VRN - Most v km 20,907 - vedlejší rozpočtové náklady</v>
      </c>
      <c r="F85" s="399"/>
      <c r="G85" s="399"/>
      <c r="H85" s="399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2" customHeight="1">
      <c r="A87" s="36"/>
      <c r="B87" s="37"/>
      <c r="C87" s="31" t="s">
        <v>21</v>
      </c>
      <c r="D87" s="38"/>
      <c r="E87" s="38"/>
      <c r="F87" s="29" t="str">
        <f>F14</f>
        <v>Hlubočky/Domašov</v>
      </c>
      <c r="G87" s="38"/>
      <c r="H87" s="38"/>
      <c r="I87" s="31" t="s">
        <v>23</v>
      </c>
      <c r="J87" s="61">
        <f>IF(J14="","",J14)</f>
        <v>0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25.7" customHeight="1">
      <c r="A89" s="36"/>
      <c r="B89" s="37"/>
      <c r="C89" s="31" t="s">
        <v>24</v>
      </c>
      <c r="D89" s="38"/>
      <c r="E89" s="38"/>
      <c r="F89" s="29" t="str">
        <f>E17</f>
        <v>Správa železnic, státní organizace</v>
      </c>
      <c r="G89" s="38"/>
      <c r="H89" s="38"/>
      <c r="I89" s="31" t="s">
        <v>32</v>
      </c>
      <c r="J89" s="34" t="str">
        <f>E23</f>
        <v>MORAVIA CONSULT Olomouc a.s.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25.7" customHeight="1">
      <c r="A90" s="36"/>
      <c r="B90" s="37"/>
      <c r="C90" s="31" t="s">
        <v>30</v>
      </c>
      <c r="D90" s="38"/>
      <c r="E90" s="38"/>
      <c r="F90" s="29" t="str">
        <f>IF(E20="","",E20)</f>
        <v>Vyplň údaj</v>
      </c>
      <c r="G90" s="38"/>
      <c r="H90" s="38"/>
      <c r="I90" s="31" t="s">
        <v>35</v>
      </c>
      <c r="J90" s="34" t="str">
        <f>E26</f>
        <v>Ing. et Ing. Ondřej Suk</v>
      </c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2" customFormat="1" ht="10.3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5" s="11" customFormat="1" ht="29.25" customHeight="1">
      <c r="A92" s="153"/>
      <c r="B92" s="154"/>
      <c r="C92" s="155" t="s">
        <v>134</v>
      </c>
      <c r="D92" s="156" t="s">
        <v>58</v>
      </c>
      <c r="E92" s="156" t="s">
        <v>54</v>
      </c>
      <c r="F92" s="156" t="s">
        <v>55</v>
      </c>
      <c r="G92" s="156" t="s">
        <v>135</v>
      </c>
      <c r="H92" s="156" t="s">
        <v>136</v>
      </c>
      <c r="I92" s="156" t="s">
        <v>137</v>
      </c>
      <c r="J92" s="156" t="s">
        <v>116</v>
      </c>
      <c r="K92" s="157" t="s">
        <v>138</v>
      </c>
      <c r="L92" s="158"/>
      <c r="M92" s="70" t="s">
        <v>19</v>
      </c>
      <c r="N92" s="71" t="s">
        <v>43</v>
      </c>
      <c r="O92" s="71" t="s">
        <v>139</v>
      </c>
      <c r="P92" s="71" t="s">
        <v>140</v>
      </c>
      <c r="Q92" s="71" t="s">
        <v>141</v>
      </c>
      <c r="R92" s="71" t="s">
        <v>142</v>
      </c>
      <c r="S92" s="71" t="s">
        <v>143</v>
      </c>
      <c r="T92" s="72" t="s">
        <v>144</v>
      </c>
      <c r="U92" s="153"/>
      <c r="V92" s="153"/>
      <c r="W92" s="153"/>
      <c r="X92" s="153"/>
      <c r="Y92" s="153"/>
      <c r="Z92" s="153"/>
      <c r="AA92" s="153"/>
      <c r="AB92" s="153"/>
      <c r="AC92" s="153"/>
      <c r="AD92" s="153"/>
      <c r="AE92" s="153"/>
    </row>
    <row r="93" spans="1:65" s="2" customFormat="1" ht="22.9" customHeight="1">
      <c r="A93" s="36"/>
      <c r="B93" s="37"/>
      <c r="C93" s="77" t="s">
        <v>145</v>
      </c>
      <c r="D93" s="38"/>
      <c r="E93" s="38"/>
      <c r="F93" s="38"/>
      <c r="G93" s="38"/>
      <c r="H93" s="38"/>
      <c r="I93" s="38"/>
      <c r="J93" s="159">
        <f>BK93</f>
        <v>0</v>
      </c>
      <c r="K93" s="38"/>
      <c r="L93" s="41"/>
      <c r="M93" s="73"/>
      <c r="N93" s="160"/>
      <c r="O93" s="74"/>
      <c r="P93" s="161">
        <f>P94</f>
        <v>0</v>
      </c>
      <c r="Q93" s="74"/>
      <c r="R93" s="161">
        <f>R94</f>
        <v>4.4000000000000004</v>
      </c>
      <c r="S93" s="74"/>
      <c r="T93" s="162">
        <f>T94</f>
        <v>20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72</v>
      </c>
      <c r="AU93" s="19" t="s">
        <v>117</v>
      </c>
      <c r="BK93" s="163">
        <f>BK94</f>
        <v>0</v>
      </c>
    </row>
    <row r="94" spans="1:65" s="12" customFormat="1" ht="25.9" customHeight="1">
      <c r="B94" s="164"/>
      <c r="C94" s="165"/>
      <c r="D94" s="166" t="s">
        <v>72</v>
      </c>
      <c r="E94" s="167" t="s">
        <v>94</v>
      </c>
      <c r="F94" s="167" t="s">
        <v>1464</v>
      </c>
      <c r="G94" s="165"/>
      <c r="H94" s="165"/>
      <c r="I94" s="168"/>
      <c r="J94" s="169">
        <f>BK94</f>
        <v>0</v>
      </c>
      <c r="K94" s="165"/>
      <c r="L94" s="170"/>
      <c r="M94" s="171"/>
      <c r="N94" s="172"/>
      <c r="O94" s="172"/>
      <c r="P94" s="173">
        <f>P95+SUM(P96:P103)+P140+P147+P159+P174+P195+P208</f>
        <v>0</v>
      </c>
      <c r="Q94" s="172"/>
      <c r="R94" s="173">
        <f>R95+SUM(R96:R103)+R140+R147+R159+R174+R195+R208</f>
        <v>4.4000000000000004</v>
      </c>
      <c r="S94" s="172"/>
      <c r="T94" s="174">
        <f>T95+SUM(T96:T103)+T140+T147+T159+T174+T195+T208</f>
        <v>20</v>
      </c>
      <c r="AR94" s="175" t="s">
        <v>182</v>
      </c>
      <c r="AT94" s="176" t="s">
        <v>72</v>
      </c>
      <c r="AU94" s="176" t="s">
        <v>73</v>
      </c>
      <c r="AY94" s="175" t="s">
        <v>148</v>
      </c>
      <c r="BK94" s="177">
        <f>BK95+SUM(BK96:BK103)+BK140+BK147+BK159+BK174+BK195+BK208</f>
        <v>0</v>
      </c>
    </row>
    <row r="95" spans="1:65" s="2" customFormat="1" ht="62.65" customHeight="1">
      <c r="A95" s="36"/>
      <c r="B95" s="37"/>
      <c r="C95" s="180" t="s">
        <v>80</v>
      </c>
      <c r="D95" s="180" t="s">
        <v>150</v>
      </c>
      <c r="E95" s="181" t="s">
        <v>1465</v>
      </c>
      <c r="F95" s="182" t="s">
        <v>1466</v>
      </c>
      <c r="G95" s="183" t="s">
        <v>1192</v>
      </c>
      <c r="H95" s="184">
        <v>0.89</v>
      </c>
      <c r="I95" s="185"/>
      <c r="J95" s="186">
        <f>ROUND(I95*H95,2)</f>
        <v>0</v>
      </c>
      <c r="K95" s="182" t="s">
        <v>19</v>
      </c>
      <c r="L95" s="41"/>
      <c r="M95" s="187" t="s">
        <v>19</v>
      </c>
      <c r="N95" s="188" t="s">
        <v>44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155</v>
      </c>
      <c r="AT95" s="191" t="s">
        <v>150</v>
      </c>
      <c r="AU95" s="191" t="s">
        <v>80</v>
      </c>
      <c r="AY95" s="19" t="s">
        <v>148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80</v>
      </c>
      <c r="BK95" s="192">
        <f>ROUND(I95*H95,2)</f>
        <v>0</v>
      </c>
      <c r="BL95" s="19" t="s">
        <v>155</v>
      </c>
      <c r="BM95" s="191" t="s">
        <v>1467</v>
      </c>
    </row>
    <row r="96" spans="1:65" s="13" customFormat="1" ht="11.25">
      <c r="B96" s="198"/>
      <c r="C96" s="199"/>
      <c r="D96" s="200" t="s">
        <v>159</v>
      </c>
      <c r="E96" s="201" t="s">
        <v>19</v>
      </c>
      <c r="F96" s="202" t="s">
        <v>1468</v>
      </c>
      <c r="G96" s="199"/>
      <c r="H96" s="201" t="s">
        <v>19</v>
      </c>
      <c r="I96" s="203"/>
      <c r="J96" s="199"/>
      <c r="K96" s="199"/>
      <c r="L96" s="204"/>
      <c r="M96" s="205"/>
      <c r="N96" s="206"/>
      <c r="O96" s="206"/>
      <c r="P96" s="206"/>
      <c r="Q96" s="206"/>
      <c r="R96" s="206"/>
      <c r="S96" s="206"/>
      <c r="T96" s="207"/>
      <c r="AT96" s="208" t="s">
        <v>159</v>
      </c>
      <c r="AU96" s="208" t="s">
        <v>80</v>
      </c>
      <c r="AV96" s="13" t="s">
        <v>80</v>
      </c>
      <c r="AW96" s="13" t="s">
        <v>34</v>
      </c>
      <c r="AX96" s="13" t="s">
        <v>73</v>
      </c>
      <c r="AY96" s="208" t="s">
        <v>148</v>
      </c>
    </row>
    <row r="97" spans="1:65" s="14" customFormat="1" ht="11.25">
      <c r="B97" s="209"/>
      <c r="C97" s="210"/>
      <c r="D97" s="200" t="s">
        <v>159</v>
      </c>
      <c r="E97" s="211" t="s">
        <v>19</v>
      </c>
      <c r="F97" s="212" t="s">
        <v>1469</v>
      </c>
      <c r="G97" s="210"/>
      <c r="H97" s="213">
        <v>0.89</v>
      </c>
      <c r="I97" s="214"/>
      <c r="J97" s="210"/>
      <c r="K97" s="210"/>
      <c r="L97" s="215"/>
      <c r="M97" s="216"/>
      <c r="N97" s="217"/>
      <c r="O97" s="217"/>
      <c r="P97" s="217"/>
      <c r="Q97" s="217"/>
      <c r="R97" s="217"/>
      <c r="S97" s="217"/>
      <c r="T97" s="218"/>
      <c r="AT97" s="219" t="s">
        <v>159</v>
      </c>
      <c r="AU97" s="219" t="s">
        <v>80</v>
      </c>
      <c r="AV97" s="14" t="s">
        <v>82</v>
      </c>
      <c r="AW97" s="14" t="s">
        <v>34</v>
      </c>
      <c r="AX97" s="14" t="s">
        <v>73</v>
      </c>
      <c r="AY97" s="219" t="s">
        <v>148</v>
      </c>
    </row>
    <row r="98" spans="1:65" s="15" customFormat="1" ht="11.25">
      <c r="B98" s="220"/>
      <c r="C98" s="221"/>
      <c r="D98" s="200" t="s">
        <v>159</v>
      </c>
      <c r="E98" s="222" t="s">
        <v>19</v>
      </c>
      <c r="F98" s="223" t="s">
        <v>162</v>
      </c>
      <c r="G98" s="221"/>
      <c r="H98" s="224">
        <v>0.89</v>
      </c>
      <c r="I98" s="225"/>
      <c r="J98" s="221"/>
      <c r="K98" s="221"/>
      <c r="L98" s="226"/>
      <c r="M98" s="227"/>
      <c r="N98" s="228"/>
      <c r="O98" s="228"/>
      <c r="P98" s="228"/>
      <c r="Q98" s="228"/>
      <c r="R98" s="228"/>
      <c r="S98" s="228"/>
      <c r="T98" s="229"/>
      <c r="AT98" s="230" t="s">
        <v>159</v>
      </c>
      <c r="AU98" s="230" t="s">
        <v>80</v>
      </c>
      <c r="AV98" s="15" t="s">
        <v>155</v>
      </c>
      <c r="AW98" s="15" t="s">
        <v>34</v>
      </c>
      <c r="AX98" s="15" t="s">
        <v>80</v>
      </c>
      <c r="AY98" s="230" t="s">
        <v>148</v>
      </c>
    </row>
    <row r="99" spans="1:65" s="2" customFormat="1" ht="49.15" customHeight="1">
      <c r="A99" s="36"/>
      <c r="B99" s="37"/>
      <c r="C99" s="180" t="s">
        <v>82</v>
      </c>
      <c r="D99" s="180" t="s">
        <v>150</v>
      </c>
      <c r="E99" s="181" t="s">
        <v>1470</v>
      </c>
      <c r="F99" s="182" t="s">
        <v>1471</v>
      </c>
      <c r="G99" s="183" t="s">
        <v>165</v>
      </c>
      <c r="H99" s="184">
        <v>150</v>
      </c>
      <c r="I99" s="185"/>
      <c r="J99" s="186">
        <f>ROUND(I99*H99,2)</f>
        <v>0</v>
      </c>
      <c r="K99" s="182" t="s">
        <v>19</v>
      </c>
      <c r="L99" s="41"/>
      <c r="M99" s="187" t="s">
        <v>19</v>
      </c>
      <c r="N99" s="188" t="s">
        <v>44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155</v>
      </c>
      <c r="AT99" s="191" t="s">
        <v>150</v>
      </c>
      <c r="AU99" s="191" t="s">
        <v>80</v>
      </c>
      <c r="AY99" s="19" t="s">
        <v>148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80</v>
      </c>
      <c r="BK99" s="192">
        <f>ROUND(I99*H99,2)</f>
        <v>0</v>
      </c>
      <c r="BL99" s="19" t="s">
        <v>155</v>
      </c>
      <c r="BM99" s="191" t="s">
        <v>1472</v>
      </c>
    </row>
    <row r="100" spans="1:65" s="13" customFormat="1" ht="11.25">
      <c r="B100" s="198"/>
      <c r="C100" s="199"/>
      <c r="D100" s="200" t="s">
        <v>159</v>
      </c>
      <c r="E100" s="201" t="s">
        <v>19</v>
      </c>
      <c r="F100" s="202" t="s">
        <v>1473</v>
      </c>
      <c r="G100" s="199"/>
      <c r="H100" s="201" t="s">
        <v>19</v>
      </c>
      <c r="I100" s="203"/>
      <c r="J100" s="199"/>
      <c r="K100" s="199"/>
      <c r="L100" s="204"/>
      <c r="M100" s="205"/>
      <c r="N100" s="206"/>
      <c r="O100" s="206"/>
      <c r="P100" s="206"/>
      <c r="Q100" s="206"/>
      <c r="R100" s="206"/>
      <c r="S100" s="206"/>
      <c r="T100" s="207"/>
      <c r="AT100" s="208" t="s">
        <v>159</v>
      </c>
      <c r="AU100" s="208" t="s">
        <v>80</v>
      </c>
      <c r="AV100" s="13" t="s">
        <v>80</v>
      </c>
      <c r="AW100" s="13" t="s">
        <v>34</v>
      </c>
      <c r="AX100" s="13" t="s">
        <v>73</v>
      </c>
      <c r="AY100" s="208" t="s">
        <v>148</v>
      </c>
    </row>
    <row r="101" spans="1:65" s="14" customFormat="1" ht="11.25">
      <c r="B101" s="209"/>
      <c r="C101" s="210"/>
      <c r="D101" s="200" t="s">
        <v>159</v>
      </c>
      <c r="E101" s="211" t="s">
        <v>19</v>
      </c>
      <c r="F101" s="212" t="s">
        <v>1474</v>
      </c>
      <c r="G101" s="210"/>
      <c r="H101" s="213">
        <v>150</v>
      </c>
      <c r="I101" s="214"/>
      <c r="J101" s="210"/>
      <c r="K101" s="210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159</v>
      </c>
      <c r="AU101" s="219" t="s">
        <v>80</v>
      </c>
      <c r="AV101" s="14" t="s">
        <v>82</v>
      </c>
      <c r="AW101" s="14" t="s">
        <v>34</v>
      </c>
      <c r="AX101" s="14" t="s">
        <v>73</v>
      </c>
      <c r="AY101" s="219" t="s">
        <v>148</v>
      </c>
    </row>
    <row r="102" spans="1:65" s="15" customFormat="1" ht="11.25">
      <c r="B102" s="220"/>
      <c r="C102" s="221"/>
      <c r="D102" s="200" t="s">
        <v>159</v>
      </c>
      <c r="E102" s="222" t="s">
        <v>19</v>
      </c>
      <c r="F102" s="223" t="s">
        <v>162</v>
      </c>
      <c r="G102" s="221"/>
      <c r="H102" s="224">
        <v>150</v>
      </c>
      <c r="I102" s="225"/>
      <c r="J102" s="221"/>
      <c r="K102" s="221"/>
      <c r="L102" s="226"/>
      <c r="M102" s="227"/>
      <c r="N102" s="228"/>
      <c r="O102" s="228"/>
      <c r="P102" s="228"/>
      <c r="Q102" s="228"/>
      <c r="R102" s="228"/>
      <c r="S102" s="228"/>
      <c r="T102" s="229"/>
      <c r="AT102" s="230" t="s">
        <v>159</v>
      </c>
      <c r="AU102" s="230" t="s">
        <v>80</v>
      </c>
      <c r="AV102" s="15" t="s">
        <v>155</v>
      </c>
      <c r="AW102" s="15" t="s">
        <v>34</v>
      </c>
      <c r="AX102" s="15" t="s">
        <v>80</v>
      </c>
      <c r="AY102" s="230" t="s">
        <v>148</v>
      </c>
    </row>
    <row r="103" spans="1:65" s="12" customFormat="1" ht="22.9" customHeight="1">
      <c r="B103" s="164"/>
      <c r="C103" s="165"/>
      <c r="D103" s="166" t="s">
        <v>72</v>
      </c>
      <c r="E103" s="178" t="s">
        <v>1475</v>
      </c>
      <c r="F103" s="178" t="s">
        <v>1476</v>
      </c>
      <c r="G103" s="165"/>
      <c r="H103" s="165"/>
      <c r="I103" s="168"/>
      <c r="J103" s="179">
        <f>BK103</f>
        <v>0</v>
      </c>
      <c r="K103" s="165"/>
      <c r="L103" s="170"/>
      <c r="M103" s="171"/>
      <c r="N103" s="172"/>
      <c r="O103" s="172"/>
      <c r="P103" s="173">
        <f>SUM(P104:P139)</f>
        <v>0</v>
      </c>
      <c r="Q103" s="172"/>
      <c r="R103" s="173">
        <f>SUM(R104:R139)</f>
        <v>0</v>
      </c>
      <c r="S103" s="172"/>
      <c r="T103" s="174">
        <f>SUM(T104:T139)</f>
        <v>0</v>
      </c>
      <c r="AR103" s="175" t="s">
        <v>182</v>
      </c>
      <c r="AT103" s="176" t="s">
        <v>72</v>
      </c>
      <c r="AU103" s="176" t="s">
        <v>80</v>
      </c>
      <c r="AY103" s="175" t="s">
        <v>148</v>
      </c>
      <c r="BK103" s="177">
        <f>SUM(BK104:BK139)</f>
        <v>0</v>
      </c>
    </row>
    <row r="104" spans="1:65" s="2" customFormat="1" ht="16.5" customHeight="1">
      <c r="A104" s="36"/>
      <c r="B104" s="37"/>
      <c r="C104" s="180" t="s">
        <v>169</v>
      </c>
      <c r="D104" s="180" t="s">
        <v>150</v>
      </c>
      <c r="E104" s="181" t="s">
        <v>1477</v>
      </c>
      <c r="F104" s="182" t="s">
        <v>1478</v>
      </c>
      <c r="G104" s="183" t="s">
        <v>343</v>
      </c>
      <c r="H104" s="184">
        <v>1</v>
      </c>
      <c r="I104" s="185"/>
      <c r="J104" s="186">
        <f>ROUND(I104*H104,2)</f>
        <v>0</v>
      </c>
      <c r="K104" s="182" t="s">
        <v>154</v>
      </c>
      <c r="L104" s="41"/>
      <c r="M104" s="187" t="s">
        <v>19</v>
      </c>
      <c r="N104" s="188" t="s">
        <v>44</v>
      </c>
      <c r="O104" s="66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1479</v>
      </c>
      <c r="AT104" s="191" t="s">
        <v>150</v>
      </c>
      <c r="AU104" s="191" t="s">
        <v>82</v>
      </c>
      <c r="AY104" s="19" t="s">
        <v>148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80</v>
      </c>
      <c r="BK104" s="192">
        <f>ROUND(I104*H104,2)</f>
        <v>0</v>
      </c>
      <c r="BL104" s="19" t="s">
        <v>1479</v>
      </c>
      <c r="BM104" s="191" t="s">
        <v>1480</v>
      </c>
    </row>
    <row r="105" spans="1:65" s="2" customFormat="1" ht="11.25">
      <c r="A105" s="36"/>
      <c r="B105" s="37"/>
      <c r="C105" s="38"/>
      <c r="D105" s="193" t="s">
        <v>157</v>
      </c>
      <c r="E105" s="38"/>
      <c r="F105" s="194" t="s">
        <v>1481</v>
      </c>
      <c r="G105" s="38"/>
      <c r="H105" s="38"/>
      <c r="I105" s="195"/>
      <c r="J105" s="38"/>
      <c r="K105" s="38"/>
      <c r="L105" s="41"/>
      <c r="M105" s="196"/>
      <c r="N105" s="197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157</v>
      </c>
      <c r="AU105" s="19" t="s">
        <v>82</v>
      </c>
    </row>
    <row r="106" spans="1:65" s="14" customFormat="1" ht="11.25">
      <c r="B106" s="209"/>
      <c r="C106" s="210"/>
      <c r="D106" s="200" t="s">
        <v>159</v>
      </c>
      <c r="E106" s="211" t="s">
        <v>19</v>
      </c>
      <c r="F106" s="212" t="s">
        <v>1482</v>
      </c>
      <c r="G106" s="210"/>
      <c r="H106" s="213">
        <v>1</v>
      </c>
      <c r="I106" s="214"/>
      <c r="J106" s="210"/>
      <c r="K106" s="210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159</v>
      </c>
      <c r="AU106" s="219" t="s">
        <v>82</v>
      </c>
      <c r="AV106" s="14" t="s">
        <v>82</v>
      </c>
      <c r="AW106" s="14" t="s">
        <v>34</v>
      </c>
      <c r="AX106" s="14" t="s">
        <v>73</v>
      </c>
      <c r="AY106" s="219" t="s">
        <v>148</v>
      </c>
    </row>
    <row r="107" spans="1:65" s="15" customFormat="1" ht="11.25">
      <c r="B107" s="220"/>
      <c r="C107" s="221"/>
      <c r="D107" s="200" t="s">
        <v>159</v>
      </c>
      <c r="E107" s="222" t="s">
        <v>19</v>
      </c>
      <c r="F107" s="223" t="s">
        <v>162</v>
      </c>
      <c r="G107" s="221"/>
      <c r="H107" s="224">
        <v>1</v>
      </c>
      <c r="I107" s="225"/>
      <c r="J107" s="221"/>
      <c r="K107" s="221"/>
      <c r="L107" s="226"/>
      <c r="M107" s="227"/>
      <c r="N107" s="228"/>
      <c r="O107" s="228"/>
      <c r="P107" s="228"/>
      <c r="Q107" s="228"/>
      <c r="R107" s="228"/>
      <c r="S107" s="228"/>
      <c r="T107" s="229"/>
      <c r="AT107" s="230" t="s">
        <v>159</v>
      </c>
      <c r="AU107" s="230" t="s">
        <v>82</v>
      </c>
      <c r="AV107" s="15" t="s">
        <v>155</v>
      </c>
      <c r="AW107" s="15" t="s">
        <v>34</v>
      </c>
      <c r="AX107" s="15" t="s">
        <v>80</v>
      </c>
      <c r="AY107" s="230" t="s">
        <v>148</v>
      </c>
    </row>
    <row r="108" spans="1:65" s="2" customFormat="1" ht="16.5" customHeight="1">
      <c r="A108" s="36"/>
      <c r="B108" s="37"/>
      <c r="C108" s="180" t="s">
        <v>155</v>
      </c>
      <c r="D108" s="180" t="s">
        <v>150</v>
      </c>
      <c r="E108" s="181" t="s">
        <v>1483</v>
      </c>
      <c r="F108" s="182" t="s">
        <v>1478</v>
      </c>
      <c r="G108" s="183" t="s">
        <v>343</v>
      </c>
      <c r="H108" s="184">
        <v>1</v>
      </c>
      <c r="I108" s="185"/>
      <c r="J108" s="186">
        <f>ROUND(I108*H108,2)</f>
        <v>0</v>
      </c>
      <c r="K108" s="182" t="s">
        <v>19</v>
      </c>
      <c r="L108" s="41"/>
      <c r="M108" s="187" t="s">
        <v>19</v>
      </c>
      <c r="N108" s="188" t="s">
        <v>44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1479</v>
      </c>
      <c r="AT108" s="191" t="s">
        <v>150</v>
      </c>
      <c r="AU108" s="191" t="s">
        <v>82</v>
      </c>
      <c r="AY108" s="19" t="s">
        <v>148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80</v>
      </c>
      <c r="BK108" s="192">
        <f>ROUND(I108*H108,2)</f>
        <v>0</v>
      </c>
      <c r="BL108" s="19" t="s">
        <v>1479</v>
      </c>
      <c r="BM108" s="191" t="s">
        <v>1484</v>
      </c>
    </row>
    <row r="109" spans="1:65" s="14" customFormat="1" ht="11.25">
      <c r="B109" s="209"/>
      <c r="C109" s="210"/>
      <c r="D109" s="200" t="s">
        <v>159</v>
      </c>
      <c r="E109" s="211" t="s">
        <v>19</v>
      </c>
      <c r="F109" s="212" t="s">
        <v>1485</v>
      </c>
      <c r="G109" s="210"/>
      <c r="H109" s="213">
        <v>1</v>
      </c>
      <c r="I109" s="214"/>
      <c r="J109" s="210"/>
      <c r="K109" s="210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159</v>
      </c>
      <c r="AU109" s="219" t="s">
        <v>82</v>
      </c>
      <c r="AV109" s="14" t="s">
        <v>82</v>
      </c>
      <c r="AW109" s="14" t="s">
        <v>34</v>
      </c>
      <c r="AX109" s="14" t="s">
        <v>73</v>
      </c>
      <c r="AY109" s="219" t="s">
        <v>148</v>
      </c>
    </row>
    <row r="110" spans="1:65" s="15" customFormat="1" ht="11.25">
      <c r="B110" s="220"/>
      <c r="C110" s="221"/>
      <c r="D110" s="200" t="s">
        <v>159</v>
      </c>
      <c r="E110" s="222" t="s">
        <v>19</v>
      </c>
      <c r="F110" s="223" t="s">
        <v>162</v>
      </c>
      <c r="G110" s="221"/>
      <c r="H110" s="224">
        <v>1</v>
      </c>
      <c r="I110" s="225"/>
      <c r="J110" s="221"/>
      <c r="K110" s="221"/>
      <c r="L110" s="226"/>
      <c r="M110" s="227"/>
      <c r="N110" s="228"/>
      <c r="O110" s="228"/>
      <c r="P110" s="228"/>
      <c r="Q110" s="228"/>
      <c r="R110" s="228"/>
      <c r="S110" s="228"/>
      <c r="T110" s="229"/>
      <c r="AT110" s="230" t="s">
        <v>159</v>
      </c>
      <c r="AU110" s="230" t="s">
        <v>82</v>
      </c>
      <c r="AV110" s="15" t="s">
        <v>155</v>
      </c>
      <c r="AW110" s="15" t="s">
        <v>34</v>
      </c>
      <c r="AX110" s="15" t="s">
        <v>80</v>
      </c>
      <c r="AY110" s="230" t="s">
        <v>148</v>
      </c>
    </row>
    <row r="111" spans="1:65" s="2" customFormat="1" ht="16.5" customHeight="1">
      <c r="A111" s="36"/>
      <c r="B111" s="37"/>
      <c r="C111" s="180" t="s">
        <v>182</v>
      </c>
      <c r="D111" s="180" t="s">
        <v>150</v>
      </c>
      <c r="E111" s="181" t="s">
        <v>1486</v>
      </c>
      <c r="F111" s="182" t="s">
        <v>1487</v>
      </c>
      <c r="G111" s="183" t="s">
        <v>343</v>
      </c>
      <c r="H111" s="184">
        <v>1</v>
      </c>
      <c r="I111" s="185"/>
      <c r="J111" s="186">
        <f>ROUND(I111*H111,2)</f>
        <v>0</v>
      </c>
      <c r="K111" s="182" t="s">
        <v>154</v>
      </c>
      <c r="L111" s="41"/>
      <c r="M111" s="187" t="s">
        <v>19</v>
      </c>
      <c r="N111" s="188" t="s">
        <v>44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1479</v>
      </c>
      <c r="AT111" s="191" t="s">
        <v>150</v>
      </c>
      <c r="AU111" s="191" t="s">
        <v>82</v>
      </c>
      <c r="AY111" s="19" t="s">
        <v>148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80</v>
      </c>
      <c r="BK111" s="192">
        <f>ROUND(I111*H111,2)</f>
        <v>0</v>
      </c>
      <c r="BL111" s="19" t="s">
        <v>1479</v>
      </c>
      <c r="BM111" s="191" t="s">
        <v>1488</v>
      </c>
    </row>
    <row r="112" spans="1:65" s="2" customFormat="1" ht="11.25">
      <c r="A112" s="36"/>
      <c r="B112" s="37"/>
      <c r="C112" s="38"/>
      <c r="D112" s="193" t="s">
        <v>157</v>
      </c>
      <c r="E112" s="38"/>
      <c r="F112" s="194" t="s">
        <v>1489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157</v>
      </c>
      <c r="AU112" s="19" t="s">
        <v>82</v>
      </c>
    </row>
    <row r="113" spans="1:65" s="14" customFormat="1" ht="11.25">
      <c r="B113" s="209"/>
      <c r="C113" s="210"/>
      <c r="D113" s="200" t="s">
        <v>159</v>
      </c>
      <c r="E113" s="211" t="s">
        <v>19</v>
      </c>
      <c r="F113" s="212" t="s">
        <v>1490</v>
      </c>
      <c r="G113" s="210"/>
      <c r="H113" s="213">
        <v>1</v>
      </c>
      <c r="I113" s="214"/>
      <c r="J113" s="210"/>
      <c r="K113" s="210"/>
      <c r="L113" s="215"/>
      <c r="M113" s="216"/>
      <c r="N113" s="217"/>
      <c r="O113" s="217"/>
      <c r="P113" s="217"/>
      <c r="Q113" s="217"/>
      <c r="R113" s="217"/>
      <c r="S113" s="217"/>
      <c r="T113" s="218"/>
      <c r="AT113" s="219" t="s">
        <v>159</v>
      </c>
      <c r="AU113" s="219" t="s">
        <v>82</v>
      </c>
      <c r="AV113" s="14" t="s">
        <v>82</v>
      </c>
      <c r="AW113" s="14" t="s">
        <v>34</v>
      </c>
      <c r="AX113" s="14" t="s">
        <v>73</v>
      </c>
      <c r="AY113" s="219" t="s">
        <v>148</v>
      </c>
    </row>
    <row r="114" spans="1:65" s="15" customFormat="1" ht="11.25">
      <c r="B114" s="220"/>
      <c r="C114" s="221"/>
      <c r="D114" s="200" t="s">
        <v>159</v>
      </c>
      <c r="E114" s="222" t="s">
        <v>19</v>
      </c>
      <c r="F114" s="223" t="s">
        <v>162</v>
      </c>
      <c r="G114" s="221"/>
      <c r="H114" s="224">
        <v>1</v>
      </c>
      <c r="I114" s="225"/>
      <c r="J114" s="221"/>
      <c r="K114" s="221"/>
      <c r="L114" s="226"/>
      <c r="M114" s="227"/>
      <c r="N114" s="228"/>
      <c r="O114" s="228"/>
      <c r="P114" s="228"/>
      <c r="Q114" s="228"/>
      <c r="R114" s="228"/>
      <c r="S114" s="228"/>
      <c r="T114" s="229"/>
      <c r="AT114" s="230" t="s">
        <v>159</v>
      </c>
      <c r="AU114" s="230" t="s">
        <v>82</v>
      </c>
      <c r="AV114" s="15" t="s">
        <v>155</v>
      </c>
      <c r="AW114" s="15" t="s">
        <v>34</v>
      </c>
      <c r="AX114" s="15" t="s">
        <v>80</v>
      </c>
      <c r="AY114" s="230" t="s">
        <v>148</v>
      </c>
    </row>
    <row r="115" spans="1:65" s="2" customFormat="1" ht="16.5" customHeight="1">
      <c r="A115" s="36"/>
      <c r="B115" s="37"/>
      <c r="C115" s="180" t="s">
        <v>191</v>
      </c>
      <c r="D115" s="180" t="s">
        <v>150</v>
      </c>
      <c r="E115" s="181" t="s">
        <v>1491</v>
      </c>
      <c r="F115" s="182" t="s">
        <v>1492</v>
      </c>
      <c r="G115" s="183" t="s">
        <v>343</v>
      </c>
      <c r="H115" s="184">
        <v>1</v>
      </c>
      <c r="I115" s="185"/>
      <c r="J115" s="186">
        <f>ROUND(I115*H115,2)</f>
        <v>0</v>
      </c>
      <c r="K115" s="182" t="s">
        <v>154</v>
      </c>
      <c r="L115" s="41"/>
      <c r="M115" s="187" t="s">
        <v>19</v>
      </c>
      <c r="N115" s="188" t="s">
        <v>44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1479</v>
      </c>
      <c r="AT115" s="191" t="s">
        <v>150</v>
      </c>
      <c r="AU115" s="191" t="s">
        <v>82</v>
      </c>
      <c r="AY115" s="19" t="s">
        <v>148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80</v>
      </c>
      <c r="BK115" s="192">
        <f>ROUND(I115*H115,2)</f>
        <v>0</v>
      </c>
      <c r="BL115" s="19" t="s">
        <v>1479</v>
      </c>
      <c r="BM115" s="191" t="s">
        <v>1493</v>
      </c>
    </row>
    <row r="116" spans="1:65" s="2" customFormat="1" ht="11.25">
      <c r="A116" s="36"/>
      <c r="B116" s="37"/>
      <c r="C116" s="38"/>
      <c r="D116" s="193" t="s">
        <v>157</v>
      </c>
      <c r="E116" s="38"/>
      <c r="F116" s="194" t="s">
        <v>1494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157</v>
      </c>
      <c r="AU116" s="19" t="s">
        <v>82</v>
      </c>
    </row>
    <row r="117" spans="1:65" s="14" customFormat="1" ht="11.25">
      <c r="B117" s="209"/>
      <c r="C117" s="210"/>
      <c r="D117" s="200" t="s">
        <v>159</v>
      </c>
      <c r="E117" s="211" t="s">
        <v>19</v>
      </c>
      <c r="F117" s="212" t="s">
        <v>1495</v>
      </c>
      <c r="G117" s="210"/>
      <c r="H117" s="213">
        <v>1</v>
      </c>
      <c r="I117" s="214"/>
      <c r="J117" s="210"/>
      <c r="K117" s="210"/>
      <c r="L117" s="215"/>
      <c r="M117" s="216"/>
      <c r="N117" s="217"/>
      <c r="O117" s="217"/>
      <c r="P117" s="217"/>
      <c r="Q117" s="217"/>
      <c r="R117" s="217"/>
      <c r="S117" s="217"/>
      <c r="T117" s="218"/>
      <c r="AT117" s="219" t="s">
        <v>159</v>
      </c>
      <c r="AU117" s="219" t="s">
        <v>82</v>
      </c>
      <c r="AV117" s="14" t="s">
        <v>82</v>
      </c>
      <c r="AW117" s="14" t="s">
        <v>34</v>
      </c>
      <c r="AX117" s="14" t="s">
        <v>73</v>
      </c>
      <c r="AY117" s="219" t="s">
        <v>148</v>
      </c>
    </row>
    <row r="118" spans="1:65" s="15" customFormat="1" ht="11.25">
      <c r="B118" s="220"/>
      <c r="C118" s="221"/>
      <c r="D118" s="200" t="s">
        <v>159</v>
      </c>
      <c r="E118" s="222" t="s">
        <v>19</v>
      </c>
      <c r="F118" s="223" t="s">
        <v>162</v>
      </c>
      <c r="G118" s="221"/>
      <c r="H118" s="224">
        <v>1</v>
      </c>
      <c r="I118" s="225"/>
      <c r="J118" s="221"/>
      <c r="K118" s="221"/>
      <c r="L118" s="226"/>
      <c r="M118" s="227"/>
      <c r="N118" s="228"/>
      <c r="O118" s="228"/>
      <c r="P118" s="228"/>
      <c r="Q118" s="228"/>
      <c r="R118" s="228"/>
      <c r="S118" s="228"/>
      <c r="T118" s="229"/>
      <c r="AT118" s="230" t="s">
        <v>159</v>
      </c>
      <c r="AU118" s="230" t="s">
        <v>82</v>
      </c>
      <c r="AV118" s="15" t="s">
        <v>155</v>
      </c>
      <c r="AW118" s="15" t="s">
        <v>34</v>
      </c>
      <c r="AX118" s="15" t="s">
        <v>80</v>
      </c>
      <c r="AY118" s="230" t="s">
        <v>148</v>
      </c>
    </row>
    <row r="119" spans="1:65" s="2" customFormat="1" ht="16.5" customHeight="1">
      <c r="A119" s="36"/>
      <c r="B119" s="37"/>
      <c r="C119" s="180" t="s">
        <v>198</v>
      </c>
      <c r="D119" s="180" t="s">
        <v>150</v>
      </c>
      <c r="E119" s="181" t="s">
        <v>1496</v>
      </c>
      <c r="F119" s="182" t="s">
        <v>1497</v>
      </c>
      <c r="G119" s="183" t="s">
        <v>343</v>
      </c>
      <c r="H119" s="184">
        <v>1</v>
      </c>
      <c r="I119" s="185"/>
      <c r="J119" s="186">
        <f>ROUND(I119*H119,2)</f>
        <v>0</v>
      </c>
      <c r="K119" s="182" t="s">
        <v>154</v>
      </c>
      <c r="L119" s="41"/>
      <c r="M119" s="187" t="s">
        <v>19</v>
      </c>
      <c r="N119" s="188" t="s">
        <v>44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1479</v>
      </c>
      <c r="AT119" s="191" t="s">
        <v>150</v>
      </c>
      <c r="AU119" s="191" t="s">
        <v>82</v>
      </c>
      <c r="AY119" s="19" t="s">
        <v>148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80</v>
      </c>
      <c r="BK119" s="192">
        <f>ROUND(I119*H119,2)</f>
        <v>0</v>
      </c>
      <c r="BL119" s="19" t="s">
        <v>1479</v>
      </c>
      <c r="BM119" s="191" t="s">
        <v>1498</v>
      </c>
    </row>
    <row r="120" spans="1:65" s="2" customFormat="1" ht="11.25">
      <c r="A120" s="36"/>
      <c r="B120" s="37"/>
      <c r="C120" s="38"/>
      <c r="D120" s="193" t="s">
        <v>157</v>
      </c>
      <c r="E120" s="38"/>
      <c r="F120" s="194" t="s">
        <v>1499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157</v>
      </c>
      <c r="AU120" s="19" t="s">
        <v>82</v>
      </c>
    </row>
    <row r="121" spans="1:65" s="14" customFormat="1" ht="11.25">
      <c r="B121" s="209"/>
      <c r="C121" s="210"/>
      <c r="D121" s="200" t="s">
        <v>159</v>
      </c>
      <c r="E121" s="211" t="s">
        <v>19</v>
      </c>
      <c r="F121" s="212" t="s">
        <v>1500</v>
      </c>
      <c r="G121" s="210"/>
      <c r="H121" s="213">
        <v>1</v>
      </c>
      <c r="I121" s="214"/>
      <c r="J121" s="210"/>
      <c r="K121" s="210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159</v>
      </c>
      <c r="AU121" s="219" t="s">
        <v>82</v>
      </c>
      <c r="AV121" s="14" t="s">
        <v>82</v>
      </c>
      <c r="AW121" s="14" t="s">
        <v>34</v>
      </c>
      <c r="AX121" s="14" t="s">
        <v>73</v>
      </c>
      <c r="AY121" s="219" t="s">
        <v>148</v>
      </c>
    </row>
    <row r="122" spans="1:65" s="15" customFormat="1" ht="11.25">
      <c r="B122" s="220"/>
      <c r="C122" s="221"/>
      <c r="D122" s="200" t="s">
        <v>159</v>
      </c>
      <c r="E122" s="222" t="s">
        <v>19</v>
      </c>
      <c r="F122" s="223" t="s">
        <v>162</v>
      </c>
      <c r="G122" s="221"/>
      <c r="H122" s="224">
        <v>1</v>
      </c>
      <c r="I122" s="225"/>
      <c r="J122" s="221"/>
      <c r="K122" s="221"/>
      <c r="L122" s="226"/>
      <c r="M122" s="227"/>
      <c r="N122" s="228"/>
      <c r="O122" s="228"/>
      <c r="P122" s="228"/>
      <c r="Q122" s="228"/>
      <c r="R122" s="228"/>
      <c r="S122" s="228"/>
      <c r="T122" s="229"/>
      <c r="AT122" s="230" t="s">
        <v>159</v>
      </c>
      <c r="AU122" s="230" t="s">
        <v>82</v>
      </c>
      <c r="AV122" s="15" t="s">
        <v>155</v>
      </c>
      <c r="AW122" s="15" t="s">
        <v>34</v>
      </c>
      <c r="AX122" s="15" t="s">
        <v>80</v>
      </c>
      <c r="AY122" s="230" t="s">
        <v>148</v>
      </c>
    </row>
    <row r="123" spans="1:65" s="2" customFormat="1" ht="16.5" customHeight="1">
      <c r="A123" s="36"/>
      <c r="B123" s="37"/>
      <c r="C123" s="180" t="s">
        <v>206</v>
      </c>
      <c r="D123" s="180" t="s">
        <v>150</v>
      </c>
      <c r="E123" s="181" t="s">
        <v>1501</v>
      </c>
      <c r="F123" s="182" t="s">
        <v>1497</v>
      </c>
      <c r="G123" s="183" t="s">
        <v>343</v>
      </c>
      <c r="H123" s="184">
        <v>1</v>
      </c>
      <c r="I123" s="185"/>
      <c r="J123" s="186">
        <f>ROUND(I123*H123,2)</f>
        <v>0</v>
      </c>
      <c r="K123" s="182" t="s">
        <v>19</v>
      </c>
      <c r="L123" s="41"/>
      <c r="M123" s="187" t="s">
        <v>19</v>
      </c>
      <c r="N123" s="188" t="s">
        <v>44</v>
      </c>
      <c r="O123" s="66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1479</v>
      </c>
      <c r="AT123" s="191" t="s">
        <v>150</v>
      </c>
      <c r="AU123" s="191" t="s">
        <v>82</v>
      </c>
      <c r="AY123" s="19" t="s">
        <v>148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80</v>
      </c>
      <c r="BK123" s="192">
        <f>ROUND(I123*H123,2)</f>
        <v>0</v>
      </c>
      <c r="BL123" s="19" t="s">
        <v>1479</v>
      </c>
      <c r="BM123" s="191" t="s">
        <v>1502</v>
      </c>
    </row>
    <row r="124" spans="1:65" s="14" customFormat="1" ht="11.25">
      <c r="B124" s="209"/>
      <c r="C124" s="210"/>
      <c r="D124" s="200" t="s">
        <v>159</v>
      </c>
      <c r="E124" s="211" t="s">
        <v>19</v>
      </c>
      <c r="F124" s="212" t="s">
        <v>1503</v>
      </c>
      <c r="G124" s="210"/>
      <c r="H124" s="213">
        <v>1</v>
      </c>
      <c r="I124" s="214"/>
      <c r="J124" s="210"/>
      <c r="K124" s="210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159</v>
      </c>
      <c r="AU124" s="219" t="s">
        <v>82</v>
      </c>
      <c r="AV124" s="14" t="s">
        <v>82</v>
      </c>
      <c r="AW124" s="14" t="s">
        <v>34</v>
      </c>
      <c r="AX124" s="14" t="s">
        <v>73</v>
      </c>
      <c r="AY124" s="219" t="s">
        <v>148</v>
      </c>
    </row>
    <row r="125" spans="1:65" s="15" customFormat="1" ht="11.25">
      <c r="B125" s="220"/>
      <c r="C125" s="221"/>
      <c r="D125" s="200" t="s">
        <v>159</v>
      </c>
      <c r="E125" s="222" t="s">
        <v>19</v>
      </c>
      <c r="F125" s="223" t="s">
        <v>162</v>
      </c>
      <c r="G125" s="221"/>
      <c r="H125" s="224">
        <v>1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159</v>
      </c>
      <c r="AU125" s="230" t="s">
        <v>82</v>
      </c>
      <c r="AV125" s="15" t="s">
        <v>155</v>
      </c>
      <c r="AW125" s="15" t="s">
        <v>34</v>
      </c>
      <c r="AX125" s="15" t="s">
        <v>80</v>
      </c>
      <c r="AY125" s="230" t="s">
        <v>148</v>
      </c>
    </row>
    <row r="126" spans="1:65" s="2" customFormat="1" ht="16.5" customHeight="1">
      <c r="A126" s="36"/>
      <c r="B126" s="37"/>
      <c r="C126" s="180" t="s">
        <v>213</v>
      </c>
      <c r="D126" s="180" t="s">
        <v>150</v>
      </c>
      <c r="E126" s="181" t="s">
        <v>1504</v>
      </c>
      <c r="F126" s="182" t="s">
        <v>1497</v>
      </c>
      <c r="G126" s="183" t="s">
        <v>343</v>
      </c>
      <c r="H126" s="184">
        <v>1</v>
      </c>
      <c r="I126" s="185"/>
      <c r="J126" s="186">
        <f>ROUND(I126*H126,2)</f>
        <v>0</v>
      </c>
      <c r="K126" s="182" t="s">
        <v>19</v>
      </c>
      <c r="L126" s="41"/>
      <c r="M126" s="187" t="s">
        <v>19</v>
      </c>
      <c r="N126" s="188" t="s">
        <v>44</v>
      </c>
      <c r="O126" s="66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1479</v>
      </c>
      <c r="AT126" s="191" t="s">
        <v>150</v>
      </c>
      <c r="AU126" s="191" t="s">
        <v>82</v>
      </c>
      <c r="AY126" s="19" t="s">
        <v>148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80</v>
      </c>
      <c r="BK126" s="192">
        <f>ROUND(I126*H126,2)</f>
        <v>0</v>
      </c>
      <c r="BL126" s="19" t="s">
        <v>1479</v>
      </c>
      <c r="BM126" s="191" t="s">
        <v>1505</v>
      </c>
    </row>
    <row r="127" spans="1:65" s="14" customFormat="1" ht="11.25">
      <c r="B127" s="209"/>
      <c r="C127" s="210"/>
      <c r="D127" s="200" t="s">
        <v>159</v>
      </c>
      <c r="E127" s="211" t="s">
        <v>19</v>
      </c>
      <c r="F127" s="212" t="s">
        <v>1506</v>
      </c>
      <c r="G127" s="210"/>
      <c r="H127" s="213">
        <v>1</v>
      </c>
      <c r="I127" s="214"/>
      <c r="J127" s="210"/>
      <c r="K127" s="210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159</v>
      </c>
      <c r="AU127" s="219" t="s">
        <v>82</v>
      </c>
      <c r="AV127" s="14" t="s">
        <v>82</v>
      </c>
      <c r="AW127" s="14" t="s">
        <v>34</v>
      </c>
      <c r="AX127" s="14" t="s">
        <v>73</v>
      </c>
      <c r="AY127" s="219" t="s">
        <v>148</v>
      </c>
    </row>
    <row r="128" spans="1:65" s="15" customFormat="1" ht="11.25">
      <c r="B128" s="220"/>
      <c r="C128" s="221"/>
      <c r="D128" s="200" t="s">
        <v>159</v>
      </c>
      <c r="E128" s="222" t="s">
        <v>19</v>
      </c>
      <c r="F128" s="223" t="s">
        <v>162</v>
      </c>
      <c r="G128" s="221"/>
      <c r="H128" s="224">
        <v>1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159</v>
      </c>
      <c r="AU128" s="230" t="s">
        <v>82</v>
      </c>
      <c r="AV128" s="15" t="s">
        <v>155</v>
      </c>
      <c r="AW128" s="15" t="s">
        <v>34</v>
      </c>
      <c r="AX128" s="15" t="s">
        <v>80</v>
      </c>
      <c r="AY128" s="230" t="s">
        <v>148</v>
      </c>
    </row>
    <row r="129" spans="1:65" s="2" customFormat="1" ht="16.5" customHeight="1">
      <c r="A129" s="36"/>
      <c r="B129" s="37"/>
      <c r="C129" s="180" t="s">
        <v>219</v>
      </c>
      <c r="D129" s="180" t="s">
        <v>150</v>
      </c>
      <c r="E129" s="181" t="s">
        <v>1507</v>
      </c>
      <c r="F129" s="182" t="s">
        <v>1497</v>
      </c>
      <c r="G129" s="183" t="s">
        <v>343</v>
      </c>
      <c r="H129" s="184">
        <v>1</v>
      </c>
      <c r="I129" s="185"/>
      <c r="J129" s="186">
        <f>ROUND(I129*H129,2)</f>
        <v>0</v>
      </c>
      <c r="K129" s="182" t="s">
        <v>19</v>
      </c>
      <c r="L129" s="41"/>
      <c r="M129" s="187" t="s">
        <v>19</v>
      </c>
      <c r="N129" s="188" t="s">
        <v>44</v>
      </c>
      <c r="O129" s="6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1479</v>
      </c>
      <c r="AT129" s="191" t="s">
        <v>150</v>
      </c>
      <c r="AU129" s="191" t="s">
        <v>82</v>
      </c>
      <c r="AY129" s="19" t="s">
        <v>148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80</v>
      </c>
      <c r="BK129" s="192">
        <f>ROUND(I129*H129,2)</f>
        <v>0</v>
      </c>
      <c r="BL129" s="19" t="s">
        <v>1479</v>
      </c>
      <c r="BM129" s="191" t="s">
        <v>1508</v>
      </c>
    </row>
    <row r="130" spans="1:65" s="14" customFormat="1" ht="11.25">
      <c r="B130" s="209"/>
      <c r="C130" s="210"/>
      <c r="D130" s="200" t="s">
        <v>159</v>
      </c>
      <c r="E130" s="211" t="s">
        <v>19</v>
      </c>
      <c r="F130" s="212" t="s">
        <v>1509</v>
      </c>
      <c r="G130" s="210"/>
      <c r="H130" s="213">
        <v>1</v>
      </c>
      <c r="I130" s="214"/>
      <c r="J130" s="210"/>
      <c r="K130" s="210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159</v>
      </c>
      <c r="AU130" s="219" t="s">
        <v>82</v>
      </c>
      <c r="AV130" s="14" t="s">
        <v>82</v>
      </c>
      <c r="AW130" s="14" t="s">
        <v>34</v>
      </c>
      <c r="AX130" s="14" t="s">
        <v>73</v>
      </c>
      <c r="AY130" s="219" t="s">
        <v>148</v>
      </c>
    </row>
    <row r="131" spans="1:65" s="15" customFormat="1" ht="11.25">
      <c r="B131" s="220"/>
      <c r="C131" s="221"/>
      <c r="D131" s="200" t="s">
        <v>159</v>
      </c>
      <c r="E131" s="222" t="s">
        <v>19</v>
      </c>
      <c r="F131" s="223" t="s">
        <v>162</v>
      </c>
      <c r="G131" s="221"/>
      <c r="H131" s="224">
        <v>1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159</v>
      </c>
      <c r="AU131" s="230" t="s">
        <v>82</v>
      </c>
      <c r="AV131" s="15" t="s">
        <v>155</v>
      </c>
      <c r="AW131" s="15" t="s">
        <v>34</v>
      </c>
      <c r="AX131" s="15" t="s">
        <v>80</v>
      </c>
      <c r="AY131" s="230" t="s">
        <v>148</v>
      </c>
    </row>
    <row r="132" spans="1:65" s="2" customFormat="1" ht="16.5" customHeight="1">
      <c r="A132" s="36"/>
      <c r="B132" s="37"/>
      <c r="C132" s="180" t="s">
        <v>226</v>
      </c>
      <c r="D132" s="180" t="s">
        <v>150</v>
      </c>
      <c r="E132" s="181" t="s">
        <v>1510</v>
      </c>
      <c r="F132" s="182" t="s">
        <v>1497</v>
      </c>
      <c r="G132" s="183" t="s">
        <v>343</v>
      </c>
      <c r="H132" s="184">
        <v>1</v>
      </c>
      <c r="I132" s="185"/>
      <c r="J132" s="186">
        <f>ROUND(I132*H132,2)</f>
        <v>0</v>
      </c>
      <c r="K132" s="182" t="s">
        <v>19</v>
      </c>
      <c r="L132" s="41"/>
      <c r="M132" s="187" t="s">
        <v>19</v>
      </c>
      <c r="N132" s="188" t="s">
        <v>44</v>
      </c>
      <c r="O132" s="6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1479</v>
      </c>
      <c r="AT132" s="191" t="s">
        <v>150</v>
      </c>
      <c r="AU132" s="191" t="s">
        <v>82</v>
      </c>
      <c r="AY132" s="19" t="s">
        <v>148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80</v>
      </c>
      <c r="BK132" s="192">
        <f>ROUND(I132*H132,2)</f>
        <v>0</v>
      </c>
      <c r="BL132" s="19" t="s">
        <v>1479</v>
      </c>
      <c r="BM132" s="191" t="s">
        <v>1511</v>
      </c>
    </row>
    <row r="133" spans="1:65" s="14" customFormat="1" ht="11.25">
      <c r="B133" s="209"/>
      <c r="C133" s="210"/>
      <c r="D133" s="200" t="s">
        <v>159</v>
      </c>
      <c r="E133" s="211" t="s">
        <v>19</v>
      </c>
      <c r="F133" s="212" t="s">
        <v>1512</v>
      </c>
      <c r="G133" s="210"/>
      <c r="H133" s="213">
        <v>1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159</v>
      </c>
      <c r="AU133" s="219" t="s">
        <v>82</v>
      </c>
      <c r="AV133" s="14" t="s">
        <v>82</v>
      </c>
      <c r="AW133" s="14" t="s">
        <v>34</v>
      </c>
      <c r="AX133" s="14" t="s">
        <v>73</v>
      </c>
      <c r="AY133" s="219" t="s">
        <v>148</v>
      </c>
    </row>
    <row r="134" spans="1:65" s="15" customFormat="1" ht="11.25">
      <c r="B134" s="220"/>
      <c r="C134" s="221"/>
      <c r="D134" s="200" t="s">
        <v>159</v>
      </c>
      <c r="E134" s="222" t="s">
        <v>19</v>
      </c>
      <c r="F134" s="223" t="s">
        <v>162</v>
      </c>
      <c r="G134" s="221"/>
      <c r="H134" s="224">
        <v>1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159</v>
      </c>
      <c r="AU134" s="230" t="s">
        <v>82</v>
      </c>
      <c r="AV134" s="15" t="s">
        <v>155</v>
      </c>
      <c r="AW134" s="15" t="s">
        <v>34</v>
      </c>
      <c r="AX134" s="15" t="s">
        <v>80</v>
      </c>
      <c r="AY134" s="230" t="s">
        <v>148</v>
      </c>
    </row>
    <row r="135" spans="1:65" s="2" customFormat="1" ht="16.5" customHeight="1">
      <c r="A135" s="36"/>
      <c r="B135" s="37"/>
      <c r="C135" s="180" t="s">
        <v>233</v>
      </c>
      <c r="D135" s="180" t="s">
        <v>150</v>
      </c>
      <c r="E135" s="181" t="s">
        <v>1513</v>
      </c>
      <c r="F135" s="182" t="s">
        <v>1514</v>
      </c>
      <c r="G135" s="183" t="s">
        <v>343</v>
      </c>
      <c r="H135" s="184">
        <v>1</v>
      </c>
      <c r="I135" s="185"/>
      <c r="J135" s="186">
        <f>ROUND(I135*H135,2)</f>
        <v>0</v>
      </c>
      <c r="K135" s="182" t="s">
        <v>154</v>
      </c>
      <c r="L135" s="41"/>
      <c r="M135" s="187" t="s">
        <v>19</v>
      </c>
      <c r="N135" s="188" t="s">
        <v>44</v>
      </c>
      <c r="O135" s="6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1479</v>
      </c>
      <c r="AT135" s="191" t="s">
        <v>150</v>
      </c>
      <c r="AU135" s="191" t="s">
        <v>82</v>
      </c>
      <c r="AY135" s="19" t="s">
        <v>148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80</v>
      </c>
      <c r="BK135" s="192">
        <f>ROUND(I135*H135,2)</f>
        <v>0</v>
      </c>
      <c r="BL135" s="19" t="s">
        <v>1479</v>
      </c>
      <c r="BM135" s="191" t="s">
        <v>1515</v>
      </c>
    </row>
    <row r="136" spans="1:65" s="2" customFormat="1" ht="11.25">
      <c r="A136" s="36"/>
      <c r="B136" s="37"/>
      <c r="C136" s="38"/>
      <c r="D136" s="193" t="s">
        <v>157</v>
      </c>
      <c r="E136" s="38"/>
      <c r="F136" s="194" t="s">
        <v>1516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157</v>
      </c>
      <c r="AU136" s="19" t="s">
        <v>82</v>
      </c>
    </row>
    <row r="137" spans="1:65" s="2" customFormat="1" ht="19.5">
      <c r="A137" s="36"/>
      <c r="B137" s="37"/>
      <c r="C137" s="38"/>
      <c r="D137" s="200" t="s">
        <v>289</v>
      </c>
      <c r="E137" s="38"/>
      <c r="F137" s="241" t="s">
        <v>1517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289</v>
      </c>
      <c r="AU137" s="19" t="s">
        <v>82</v>
      </c>
    </row>
    <row r="138" spans="1:65" s="14" customFormat="1" ht="11.25">
      <c r="B138" s="209"/>
      <c r="C138" s="210"/>
      <c r="D138" s="200" t="s">
        <v>159</v>
      </c>
      <c r="E138" s="211" t="s">
        <v>19</v>
      </c>
      <c r="F138" s="212" t="s">
        <v>80</v>
      </c>
      <c r="G138" s="210"/>
      <c r="H138" s="213">
        <v>1</v>
      </c>
      <c r="I138" s="214"/>
      <c r="J138" s="210"/>
      <c r="K138" s="210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159</v>
      </c>
      <c r="AU138" s="219" t="s">
        <v>82</v>
      </c>
      <c r="AV138" s="14" t="s">
        <v>82</v>
      </c>
      <c r="AW138" s="14" t="s">
        <v>34</v>
      </c>
      <c r="AX138" s="14" t="s">
        <v>73</v>
      </c>
      <c r="AY138" s="219" t="s">
        <v>148</v>
      </c>
    </row>
    <row r="139" spans="1:65" s="15" customFormat="1" ht="11.25">
      <c r="B139" s="220"/>
      <c r="C139" s="221"/>
      <c r="D139" s="200" t="s">
        <v>159</v>
      </c>
      <c r="E139" s="222" t="s">
        <v>19</v>
      </c>
      <c r="F139" s="223" t="s">
        <v>162</v>
      </c>
      <c r="G139" s="221"/>
      <c r="H139" s="224">
        <v>1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159</v>
      </c>
      <c r="AU139" s="230" t="s">
        <v>82</v>
      </c>
      <c r="AV139" s="15" t="s">
        <v>155</v>
      </c>
      <c r="AW139" s="15" t="s">
        <v>34</v>
      </c>
      <c r="AX139" s="15" t="s">
        <v>80</v>
      </c>
      <c r="AY139" s="230" t="s">
        <v>148</v>
      </c>
    </row>
    <row r="140" spans="1:65" s="12" customFormat="1" ht="22.9" customHeight="1">
      <c r="B140" s="164"/>
      <c r="C140" s="165"/>
      <c r="D140" s="166" t="s">
        <v>72</v>
      </c>
      <c r="E140" s="178" t="s">
        <v>1518</v>
      </c>
      <c r="F140" s="178" t="s">
        <v>1519</v>
      </c>
      <c r="G140" s="165"/>
      <c r="H140" s="165"/>
      <c r="I140" s="168"/>
      <c r="J140" s="179">
        <f>BK140</f>
        <v>0</v>
      </c>
      <c r="K140" s="165"/>
      <c r="L140" s="170"/>
      <c r="M140" s="171"/>
      <c r="N140" s="172"/>
      <c r="O140" s="172"/>
      <c r="P140" s="173">
        <f>SUM(P141:P146)</f>
        <v>0</v>
      </c>
      <c r="Q140" s="172"/>
      <c r="R140" s="173">
        <f>SUM(R141:R146)</f>
        <v>4.4000000000000004</v>
      </c>
      <c r="S140" s="172"/>
      <c r="T140" s="174">
        <f>SUM(T141:T146)</f>
        <v>20</v>
      </c>
      <c r="AR140" s="175" t="s">
        <v>182</v>
      </c>
      <c r="AT140" s="176" t="s">
        <v>72</v>
      </c>
      <c r="AU140" s="176" t="s">
        <v>80</v>
      </c>
      <c r="AY140" s="175" t="s">
        <v>148</v>
      </c>
      <c r="BK140" s="177">
        <f>SUM(BK141:BK146)</f>
        <v>0</v>
      </c>
    </row>
    <row r="141" spans="1:65" s="2" customFormat="1" ht="16.5" customHeight="1">
      <c r="A141" s="36"/>
      <c r="B141" s="37"/>
      <c r="C141" s="180" t="s">
        <v>240</v>
      </c>
      <c r="D141" s="180" t="s">
        <v>150</v>
      </c>
      <c r="E141" s="181" t="s">
        <v>1520</v>
      </c>
      <c r="F141" s="182" t="s">
        <v>1521</v>
      </c>
      <c r="G141" s="183" t="s">
        <v>165</v>
      </c>
      <c r="H141" s="184">
        <v>80</v>
      </c>
      <c r="I141" s="185"/>
      <c r="J141" s="186">
        <f>ROUND(I141*H141,2)</f>
        <v>0</v>
      </c>
      <c r="K141" s="182" t="s">
        <v>19</v>
      </c>
      <c r="L141" s="41"/>
      <c r="M141" s="187" t="s">
        <v>19</v>
      </c>
      <c r="N141" s="188" t="s">
        <v>44</v>
      </c>
      <c r="O141" s="66"/>
      <c r="P141" s="189">
        <f>O141*H141</f>
        <v>0</v>
      </c>
      <c r="Q141" s="189">
        <v>5.5E-2</v>
      </c>
      <c r="R141" s="189">
        <f>Q141*H141</f>
        <v>4.4000000000000004</v>
      </c>
      <c r="S141" s="189">
        <v>0.25</v>
      </c>
      <c r="T141" s="190">
        <f>S141*H141</f>
        <v>20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1479</v>
      </c>
      <c r="AT141" s="191" t="s">
        <v>150</v>
      </c>
      <c r="AU141" s="191" t="s">
        <v>82</v>
      </c>
      <c r="AY141" s="19" t="s">
        <v>148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80</v>
      </c>
      <c r="BK141" s="192">
        <f>ROUND(I141*H141,2)</f>
        <v>0</v>
      </c>
      <c r="BL141" s="19" t="s">
        <v>1479</v>
      </c>
      <c r="BM141" s="191" t="s">
        <v>1522</v>
      </c>
    </row>
    <row r="142" spans="1:65" s="2" customFormat="1" ht="39">
      <c r="A142" s="36"/>
      <c r="B142" s="37"/>
      <c r="C142" s="38"/>
      <c r="D142" s="200" t="s">
        <v>289</v>
      </c>
      <c r="E142" s="38"/>
      <c r="F142" s="241" t="s">
        <v>1523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289</v>
      </c>
      <c r="AU142" s="19" t="s">
        <v>82</v>
      </c>
    </row>
    <row r="143" spans="1:65" s="13" customFormat="1" ht="11.25">
      <c r="B143" s="198"/>
      <c r="C143" s="199"/>
      <c r="D143" s="200" t="s">
        <v>159</v>
      </c>
      <c r="E143" s="201" t="s">
        <v>19</v>
      </c>
      <c r="F143" s="202" t="s">
        <v>1524</v>
      </c>
      <c r="G143" s="199"/>
      <c r="H143" s="201" t="s">
        <v>19</v>
      </c>
      <c r="I143" s="203"/>
      <c r="J143" s="199"/>
      <c r="K143" s="199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159</v>
      </c>
      <c r="AU143" s="208" t="s">
        <v>82</v>
      </c>
      <c r="AV143" s="13" t="s">
        <v>80</v>
      </c>
      <c r="AW143" s="13" t="s">
        <v>34</v>
      </c>
      <c r="AX143" s="13" t="s">
        <v>73</v>
      </c>
      <c r="AY143" s="208" t="s">
        <v>148</v>
      </c>
    </row>
    <row r="144" spans="1:65" s="13" customFormat="1" ht="11.25">
      <c r="B144" s="198"/>
      <c r="C144" s="199"/>
      <c r="D144" s="200" t="s">
        <v>159</v>
      </c>
      <c r="E144" s="201" t="s">
        <v>19</v>
      </c>
      <c r="F144" s="202" t="s">
        <v>1525</v>
      </c>
      <c r="G144" s="199"/>
      <c r="H144" s="201" t="s">
        <v>19</v>
      </c>
      <c r="I144" s="203"/>
      <c r="J144" s="199"/>
      <c r="K144" s="199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159</v>
      </c>
      <c r="AU144" s="208" t="s">
        <v>82</v>
      </c>
      <c r="AV144" s="13" t="s">
        <v>80</v>
      </c>
      <c r="AW144" s="13" t="s">
        <v>34</v>
      </c>
      <c r="AX144" s="13" t="s">
        <v>73</v>
      </c>
      <c r="AY144" s="208" t="s">
        <v>148</v>
      </c>
    </row>
    <row r="145" spans="1:65" s="14" customFormat="1" ht="11.25">
      <c r="B145" s="209"/>
      <c r="C145" s="210"/>
      <c r="D145" s="200" t="s">
        <v>159</v>
      </c>
      <c r="E145" s="211" t="s">
        <v>19</v>
      </c>
      <c r="F145" s="212" t="s">
        <v>1526</v>
      </c>
      <c r="G145" s="210"/>
      <c r="H145" s="213">
        <v>80</v>
      </c>
      <c r="I145" s="214"/>
      <c r="J145" s="210"/>
      <c r="K145" s="210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159</v>
      </c>
      <c r="AU145" s="219" t="s">
        <v>82</v>
      </c>
      <c r="AV145" s="14" t="s">
        <v>82</v>
      </c>
      <c r="AW145" s="14" t="s">
        <v>34</v>
      </c>
      <c r="AX145" s="14" t="s">
        <v>73</v>
      </c>
      <c r="AY145" s="219" t="s">
        <v>148</v>
      </c>
    </row>
    <row r="146" spans="1:65" s="15" customFormat="1" ht="11.25">
      <c r="B146" s="220"/>
      <c r="C146" s="221"/>
      <c r="D146" s="200" t="s">
        <v>159</v>
      </c>
      <c r="E146" s="222" t="s">
        <v>19</v>
      </c>
      <c r="F146" s="223" t="s">
        <v>162</v>
      </c>
      <c r="G146" s="221"/>
      <c r="H146" s="224">
        <v>80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159</v>
      </c>
      <c r="AU146" s="230" t="s">
        <v>82</v>
      </c>
      <c r="AV146" s="15" t="s">
        <v>155</v>
      </c>
      <c r="AW146" s="15" t="s">
        <v>34</v>
      </c>
      <c r="AX146" s="15" t="s">
        <v>80</v>
      </c>
      <c r="AY146" s="230" t="s">
        <v>148</v>
      </c>
    </row>
    <row r="147" spans="1:65" s="12" customFormat="1" ht="22.9" customHeight="1">
      <c r="B147" s="164"/>
      <c r="C147" s="165"/>
      <c r="D147" s="166" t="s">
        <v>72</v>
      </c>
      <c r="E147" s="178" t="s">
        <v>1527</v>
      </c>
      <c r="F147" s="178" t="s">
        <v>1528</v>
      </c>
      <c r="G147" s="165"/>
      <c r="H147" s="165"/>
      <c r="I147" s="168"/>
      <c r="J147" s="179">
        <f>BK147</f>
        <v>0</v>
      </c>
      <c r="K147" s="165"/>
      <c r="L147" s="170"/>
      <c r="M147" s="171"/>
      <c r="N147" s="172"/>
      <c r="O147" s="172"/>
      <c r="P147" s="173">
        <f>SUM(P148:P158)</f>
        <v>0</v>
      </c>
      <c r="Q147" s="172"/>
      <c r="R147" s="173">
        <f>SUM(R148:R158)</f>
        <v>0</v>
      </c>
      <c r="S147" s="172"/>
      <c r="T147" s="174">
        <f>SUM(T148:T158)</f>
        <v>0</v>
      </c>
      <c r="AR147" s="175" t="s">
        <v>182</v>
      </c>
      <c r="AT147" s="176" t="s">
        <v>72</v>
      </c>
      <c r="AU147" s="176" t="s">
        <v>80</v>
      </c>
      <c r="AY147" s="175" t="s">
        <v>148</v>
      </c>
      <c r="BK147" s="177">
        <f>SUM(BK148:BK158)</f>
        <v>0</v>
      </c>
    </row>
    <row r="148" spans="1:65" s="2" customFormat="1" ht="16.5" customHeight="1">
      <c r="A148" s="36"/>
      <c r="B148" s="37"/>
      <c r="C148" s="180" t="s">
        <v>245</v>
      </c>
      <c r="D148" s="180" t="s">
        <v>150</v>
      </c>
      <c r="E148" s="181" t="s">
        <v>1529</v>
      </c>
      <c r="F148" s="182" t="s">
        <v>1530</v>
      </c>
      <c r="G148" s="183" t="s">
        <v>1531</v>
      </c>
      <c r="H148" s="261"/>
      <c r="I148" s="185"/>
      <c r="J148" s="186">
        <f>ROUND(I148*H148,2)</f>
        <v>0</v>
      </c>
      <c r="K148" s="182" t="s">
        <v>154</v>
      </c>
      <c r="L148" s="41"/>
      <c r="M148" s="187" t="s">
        <v>19</v>
      </c>
      <c r="N148" s="188" t="s">
        <v>44</v>
      </c>
      <c r="O148" s="66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1479</v>
      </c>
      <c r="AT148" s="191" t="s">
        <v>150</v>
      </c>
      <c r="AU148" s="191" t="s">
        <v>82</v>
      </c>
      <c r="AY148" s="19" t="s">
        <v>148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80</v>
      </c>
      <c r="BK148" s="192">
        <f>ROUND(I148*H148,2)</f>
        <v>0</v>
      </c>
      <c r="BL148" s="19" t="s">
        <v>1479</v>
      </c>
      <c r="BM148" s="191" t="s">
        <v>1532</v>
      </c>
    </row>
    <row r="149" spans="1:65" s="2" customFormat="1" ht="11.25">
      <c r="A149" s="36"/>
      <c r="B149" s="37"/>
      <c r="C149" s="38"/>
      <c r="D149" s="193" t="s">
        <v>157</v>
      </c>
      <c r="E149" s="38"/>
      <c r="F149" s="194" t="s">
        <v>1533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157</v>
      </c>
      <c r="AU149" s="19" t="s">
        <v>82</v>
      </c>
    </row>
    <row r="150" spans="1:65" s="2" customFormat="1" ht="117">
      <c r="A150" s="36"/>
      <c r="B150" s="37"/>
      <c r="C150" s="38"/>
      <c r="D150" s="200" t="s">
        <v>289</v>
      </c>
      <c r="E150" s="38"/>
      <c r="F150" s="241" t="s">
        <v>1534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289</v>
      </c>
      <c r="AU150" s="19" t="s">
        <v>82</v>
      </c>
    </row>
    <row r="151" spans="1:65" s="13" customFormat="1" ht="11.25">
      <c r="B151" s="198"/>
      <c r="C151" s="199"/>
      <c r="D151" s="200" t="s">
        <v>159</v>
      </c>
      <c r="E151" s="201" t="s">
        <v>19</v>
      </c>
      <c r="F151" s="202" t="s">
        <v>1535</v>
      </c>
      <c r="G151" s="199"/>
      <c r="H151" s="201" t="s">
        <v>19</v>
      </c>
      <c r="I151" s="203"/>
      <c r="J151" s="199"/>
      <c r="K151" s="199"/>
      <c r="L151" s="204"/>
      <c r="M151" s="205"/>
      <c r="N151" s="206"/>
      <c r="O151" s="206"/>
      <c r="P151" s="206"/>
      <c r="Q151" s="206"/>
      <c r="R151" s="206"/>
      <c r="S151" s="206"/>
      <c r="T151" s="207"/>
      <c r="AT151" s="208" t="s">
        <v>159</v>
      </c>
      <c r="AU151" s="208" t="s">
        <v>82</v>
      </c>
      <c r="AV151" s="13" t="s">
        <v>80</v>
      </c>
      <c r="AW151" s="13" t="s">
        <v>34</v>
      </c>
      <c r="AX151" s="13" t="s">
        <v>73</v>
      </c>
      <c r="AY151" s="208" t="s">
        <v>148</v>
      </c>
    </row>
    <row r="152" spans="1:65" s="13" customFormat="1" ht="11.25">
      <c r="B152" s="198"/>
      <c r="C152" s="199"/>
      <c r="D152" s="200" t="s">
        <v>159</v>
      </c>
      <c r="E152" s="201" t="s">
        <v>19</v>
      </c>
      <c r="F152" s="202" t="s">
        <v>1536</v>
      </c>
      <c r="G152" s="199"/>
      <c r="H152" s="201" t="s">
        <v>19</v>
      </c>
      <c r="I152" s="203"/>
      <c r="J152" s="199"/>
      <c r="K152" s="199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159</v>
      </c>
      <c r="AU152" s="208" t="s">
        <v>82</v>
      </c>
      <c r="AV152" s="13" t="s">
        <v>80</v>
      </c>
      <c r="AW152" s="13" t="s">
        <v>34</v>
      </c>
      <c r="AX152" s="13" t="s">
        <v>73</v>
      </c>
      <c r="AY152" s="208" t="s">
        <v>148</v>
      </c>
    </row>
    <row r="153" spans="1:65" s="13" customFormat="1" ht="11.25">
      <c r="B153" s="198"/>
      <c r="C153" s="199"/>
      <c r="D153" s="200" t="s">
        <v>159</v>
      </c>
      <c r="E153" s="201" t="s">
        <v>19</v>
      </c>
      <c r="F153" s="202" t="s">
        <v>1537</v>
      </c>
      <c r="G153" s="199"/>
      <c r="H153" s="201" t="s">
        <v>19</v>
      </c>
      <c r="I153" s="203"/>
      <c r="J153" s="199"/>
      <c r="K153" s="199"/>
      <c r="L153" s="204"/>
      <c r="M153" s="205"/>
      <c r="N153" s="206"/>
      <c r="O153" s="206"/>
      <c r="P153" s="206"/>
      <c r="Q153" s="206"/>
      <c r="R153" s="206"/>
      <c r="S153" s="206"/>
      <c r="T153" s="207"/>
      <c r="AT153" s="208" t="s">
        <v>159</v>
      </c>
      <c r="AU153" s="208" t="s">
        <v>82</v>
      </c>
      <c r="AV153" s="13" t="s">
        <v>80</v>
      </c>
      <c r="AW153" s="13" t="s">
        <v>34</v>
      </c>
      <c r="AX153" s="13" t="s">
        <v>73</v>
      </c>
      <c r="AY153" s="208" t="s">
        <v>148</v>
      </c>
    </row>
    <row r="154" spans="1:65" s="15" customFormat="1" ht="11.25">
      <c r="B154" s="220"/>
      <c r="C154" s="221"/>
      <c r="D154" s="200" t="s">
        <v>159</v>
      </c>
      <c r="E154" s="222" t="s">
        <v>19</v>
      </c>
      <c r="F154" s="223" t="s">
        <v>162</v>
      </c>
      <c r="G154" s="221"/>
      <c r="H154" s="224">
        <v>0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159</v>
      </c>
      <c r="AU154" s="230" t="s">
        <v>82</v>
      </c>
      <c r="AV154" s="15" t="s">
        <v>155</v>
      </c>
      <c r="AW154" s="15" t="s">
        <v>34</v>
      </c>
      <c r="AX154" s="15" t="s">
        <v>80</v>
      </c>
      <c r="AY154" s="230" t="s">
        <v>148</v>
      </c>
    </row>
    <row r="155" spans="1:65" s="2" customFormat="1" ht="16.5" customHeight="1">
      <c r="A155" s="36"/>
      <c r="B155" s="37"/>
      <c r="C155" s="180" t="s">
        <v>8</v>
      </c>
      <c r="D155" s="180" t="s">
        <v>150</v>
      </c>
      <c r="E155" s="181" t="s">
        <v>1538</v>
      </c>
      <c r="F155" s="182" t="s">
        <v>1539</v>
      </c>
      <c r="G155" s="183" t="s">
        <v>343</v>
      </c>
      <c r="H155" s="184">
        <v>540</v>
      </c>
      <c r="I155" s="185"/>
      <c r="J155" s="186">
        <f>ROUND(I155*H155,2)</f>
        <v>0</v>
      </c>
      <c r="K155" s="182" t="s">
        <v>19</v>
      </c>
      <c r="L155" s="41"/>
      <c r="M155" s="187" t="s">
        <v>19</v>
      </c>
      <c r="N155" s="188" t="s">
        <v>44</v>
      </c>
      <c r="O155" s="66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155</v>
      </c>
      <c r="AT155" s="191" t="s">
        <v>150</v>
      </c>
      <c r="AU155" s="191" t="s">
        <v>82</v>
      </c>
      <c r="AY155" s="19" t="s">
        <v>148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80</v>
      </c>
      <c r="BK155" s="192">
        <f>ROUND(I155*H155,2)</f>
        <v>0</v>
      </c>
      <c r="BL155" s="19" t="s">
        <v>155</v>
      </c>
      <c r="BM155" s="191" t="s">
        <v>1540</v>
      </c>
    </row>
    <row r="156" spans="1:65" s="2" customFormat="1" ht="19.5">
      <c r="A156" s="36"/>
      <c r="B156" s="37"/>
      <c r="C156" s="38"/>
      <c r="D156" s="200" t="s">
        <v>289</v>
      </c>
      <c r="E156" s="38"/>
      <c r="F156" s="241" t="s">
        <v>1541</v>
      </c>
      <c r="G156" s="38"/>
      <c r="H156" s="38"/>
      <c r="I156" s="195"/>
      <c r="J156" s="38"/>
      <c r="K156" s="38"/>
      <c r="L156" s="41"/>
      <c r="M156" s="196"/>
      <c r="N156" s="197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289</v>
      </c>
      <c r="AU156" s="19" t="s">
        <v>82</v>
      </c>
    </row>
    <row r="157" spans="1:65" s="14" customFormat="1" ht="11.25">
      <c r="B157" s="209"/>
      <c r="C157" s="210"/>
      <c r="D157" s="200" t="s">
        <v>159</v>
      </c>
      <c r="E157" s="211" t="s">
        <v>19</v>
      </c>
      <c r="F157" s="212" t="s">
        <v>1542</v>
      </c>
      <c r="G157" s="210"/>
      <c r="H157" s="213">
        <v>540</v>
      </c>
      <c r="I157" s="214"/>
      <c r="J157" s="210"/>
      <c r="K157" s="210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159</v>
      </c>
      <c r="AU157" s="219" t="s">
        <v>82</v>
      </c>
      <c r="AV157" s="14" t="s">
        <v>82</v>
      </c>
      <c r="AW157" s="14" t="s">
        <v>34</v>
      </c>
      <c r="AX157" s="14" t="s">
        <v>73</v>
      </c>
      <c r="AY157" s="219" t="s">
        <v>148</v>
      </c>
    </row>
    <row r="158" spans="1:65" s="15" customFormat="1" ht="11.25">
      <c r="B158" s="220"/>
      <c r="C158" s="221"/>
      <c r="D158" s="200" t="s">
        <v>159</v>
      </c>
      <c r="E158" s="222" t="s">
        <v>19</v>
      </c>
      <c r="F158" s="223" t="s">
        <v>162</v>
      </c>
      <c r="G158" s="221"/>
      <c r="H158" s="224">
        <v>540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159</v>
      </c>
      <c r="AU158" s="230" t="s">
        <v>82</v>
      </c>
      <c r="AV158" s="15" t="s">
        <v>155</v>
      </c>
      <c r="AW158" s="15" t="s">
        <v>34</v>
      </c>
      <c r="AX158" s="15" t="s">
        <v>80</v>
      </c>
      <c r="AY158" s="230" t="s">
        <v>148</v>
      </c>
    </row>
    <row r="159" spans="1:65" s="12" customFormat="1" ht="22.9" customHeight="1">
      <c r="B159" s="164"/>
      <c r="C159" s="165"/>
      <c r="D159" s="166" t="s">
        <v>72</v>
      </c>
      <c r="E159" s="178" t="s">
        <v>1543</v>
      </c>
      <c r="F159" s="178" t="s">
        <v>1544</v>
      </c>
      <c r="G159" s="165"/>
      <c r="H159" s="165"/>
      <c r="I159" s="168"/>
      <c r="J159" s="179">
        <f>BK159</f>
        <v>0</v>
      </c>
      <c r="K159" s="165"/>
      <c r="L159" s="170"/>
      <c r="M159" s="171"/>
      <c r="N159" s="172"/>
      <c r="O159" s="172"/>
      <c r="P159" s="173">
        <f>SUM(P160:P173)</f>
        <v>0</v>
      </c>
      <c r="Q159" s="172"/>
      <c r="R159" s="173">
        <f>SUM(R160:R173)</f>
        <v>0</v>
      </c>
      <c r="S159" s="172"/>
      <c r="T159" s="174">
        <f>SUM(T160:T173)</f>
        <v>0</v>
      </c>
      <c r="AR159" s="175" t="s">
        <v>182</v>
      </c>
      <c r="AT159" s="176" t="s">
        <v>72</v>
      </c>
      <c r="AU159" s="176" t="s">
        <v>80</v>
      </c>
      <c r="AY159" s="175" t="s">
        <v>148</v>
      </c>
      <c r="BK159" s="177">
        <f>SUM(BK160:BK173)</f>
        <v>0</v>
      </c>
    </row>
    <row r="160" spans="1:65" s="2" customFormat="1" ht="16.5" customHeight="1">
      <c r="A160" s="36"/>
      <c r="B160" s="37"/>
      <c r="C160" s="180" t="s">
        <v>256</v>
      </c>
      <c r="D160" s="180" t="s">
        <v>150</v>
      </c>
      <c r="E160" s="181" t="s">
        <v>1545</v>
      </c>
      <c r="F160" s="182" t="s">
        <v>1546</v>
      </c>
      <c r="G160" s="183" t="s">
        <v>1547</v>
      </c>
      <c r="H160" s="184">
        <v>4</v>
      </c>
      <c r="I160" s="185"/>
      <c r="J160" s="186">
        <f>ROUND(I160*H160,2)</f>
        <v>0</v>
      </c>
      <c r="K160" s="182" t="s">
        <v>1548</v>
      </c>
      <c r="L160" s="41"/>
      <c r="M160" s="187" t="s">
        <v>19</v>
      </c>
      <c r="N160" s="188" t="s">
        <v>44</v>
      </c>
      <c r="O160" s="6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1479</v>
      </c>
      <c r="AT160" s="191" t="s">
        <v>150</v>
      </c>
      <c r="AU160" s="191" t="s">
        <v>82</v>
      </c>
      <c r="AY160" s="19" t="s">
        <v>148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80</v>
      </c>
      <c r="BK160" s="192">
        <f>ROUND(I160*H160,2)</f>
        <v>0</v>
      </c>
      <c r="BL160" s="19" t="s">
        <v>1479</v>
      </c>
      <c r="BM160" s="191" t="s">
        <v>1549</v>
      </c>
    </row>
    <row r="161" spans="1:65" s="2" customFormat="1" ht="11.25">
      <c r="A161" s="36"/>
      <c r="B161" s="37"/>
      <c r="C161" s="38"/>
      <c r="D161" s="193" t="s">
        <v>157</v>
      </c>
      <c r="E161" s="38"/>
      <c r="F161" s="194" t="s">
        <v>1550</v>
      </c>
      <c r="G161" s="38"/>
      <c r="H161" s="38"/>
      <c r="I161" s="195"/>
      <c r="J161" s="38"/>
      <c r="K161" s="38"/>
      <c r="L161" s="41"/>
      <c r="M161" s="196"/>
      <c r="N161" s="197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157</v>
      </c>
      <c r="AU161" s="19" t="s">
        <v>82</v>
      </c>
    </row>
    <row r="162" spans="1:65" s="2" customFormat="1" ht="29.25">
      <c r="A162" s="36"/>
      <c r="B162" s="37"/>
      <c r="C162" s="38"/>
      <c r="D162" s="200" t="s">
        <v>289</v>
      </c>
      <c r="E162" s="38"/>
      <c r="F162" s="241" t="s">
        <v>1551</v>
      </c>
      <c r="G162" s="38"/>
      <c r="H162" s="38"/>
      <c r="I162" s="195"/>
      <c r="J162" s="38"/>
      <c r="K162" s="38"/>
      <c r="L162" s="41"/>
      <c r="M162" s="196"/>
      <c r="N162" s="197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289</v>
      </c>
      <c r="AU162" s="19" t="s">
        <v>82</v>
      </c>
    </row>
    <row r="163" spans="1:65" s="14" customFormat="1" ht="11.25">
      <c r="B163" s="209"/>
      <c r="C163" s="210"/>
      <c r="D163" s="200" t="s">
        <v>159</v>
      </c>
      <c r="E163" s="211" t="s">
        <v>19</v>
      </c>
      <c r="F163" s="212" t="s">
        <v>1552</v>
      </c>
      <c r="G163" s="210"/>
      <c r="H163" s="213">
        <v>2</v>
      </c>
      <c r="I163" s="214"/>
      <c r="J163" s="210"/>
      <c r="K163" s="210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159</v>
      </c>
      <c r="AU163" s="219" t="s">
        <v>82</v>
      </c>
      <c r="AV163" s="14" t="s">
        <v>82</v>
      </c>
      <c r="AW163" s="14" t="s">
        <v>34</v>
      </c>
      <c r="AX163" s="14" t="s">
        <v>73</v>
      </c>
      <c r="AY163" s="219" t="s">
        <v>148</v>
      </c>
    </row>
    <row r="164" spans="1:65" s="14" customFormat="1" ht="11.25">
      <c r="B164" s="209"/>
      <c r="C164" s="210"/>
      <c r="D164" s="200" t="s">
        <v>159</v>
      </c>
      <c r="E164" s="211" t="s">
        <v>19</v>
      </c>
      <c r="F164" s="212" t="s">
        <v>1553</v>
      </c>
      <c r="G164" s="210"/>
      <c r="H164" s="213">
        <v>2</v>
      </c>
      <c r="I164" s="214"/>
      <c r="J164" s="210"/>
      <c r="K164" s="210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159</v>
      </c>
      <c r="AU164" s="219" t="s">
        <v>82</v>
      </c>
      <c r="AV164" s="14" t="s">
        <v>82</v>
      </c>
      <c r="AW164" s="14" t="s">
        <v>34</v>
      </c>
      <c r="AX164" s="14" t="s">
        <v>73</v>
      </c>
      <c r="AY164" s="219" t="s">
        <v>148</v>
      </c>
    </row>
    <row r="165" spans="1:65" s="15" customFormat="1" ht="11.25">
      <c r="B165" s="220"/>
      <c r="C165" s="221"/>
      <c r="D165" s="200" t="s">
        <v>159</v>
      </c>
      <c r="E165" s="222" t="s">
        <v>19</v>
      </c>
      <c r="F165" s="223" t="s">
        <v>162</v>
      </c>
      <c r="G165" s="221"/>
      <c r="H165" s="224">
        <v>4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159</v>
      </c>
      <c r="AU165" s="230" t="s">
        <v>82</v>
      </c>
      <c r="AV165" s="15" t="s">
        <v>155</v>
      </c>
      <c r="AW165" s="15" t="s">
        <v>34</v>
      </c>
      <c r="AX165" s="15" t="s">
        <v>80</v>
      </c>
      <c r="AY165" s="230" t="s">
        <v>148</v>
      </c>
    </row>
    <row r="166" spans="1:65" s="2" customFormat="1" ht="16.5" customHeight="1">
      <c r="A166" s="36"/>
      <c r="B166" s="37"/>
      <c r="C166" s="180" t="s">
        <v>261</v>
      </c>
      <c r="D166" s="180" t="s">
        <v>150</v>
      </c>
      <c r="E166" s="181" t="s">
        <v>1554</v>
      </c>
      <c r="F166" s="182" t="s">
        <v>1555</v>
      </c>
      <c r="G166" s="183" t="s">
        <v>1556</v>
      </c>
      <c r="H166" s="184">
        <v>4</v>
      </c>
      <c r="I166" s="185"/>
      <c r="J166" s="186">
        <f>ROUND(I166*H166,2)</f>
        <v>0</v>
      </c>
      <c r="K166" s="182" t="s">
        <v>154</v>
      </c>
      <c r="L166" s="41"/>
      <c r="M166" s="187" t="s">
        <v>19</v>
      </c>
      <c r="N166" s="188" t="s">
        <v>44</v>
      </c>
      <c r="O166" s="66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1479</v>
      </c>
      <c r="AT166" s="191" t="s">
        <v>150</v>
      </c>
      <c r="AU166" s="191" t="s">
        <v>82</v>
      </c>
      <c r="AY166" s="19" t="s">
        <v>148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80</v>
      </c>
      <c r="BK166" s="192">
        <f>ROUND(I166*H166,2)</f>
        <v>0</v>
      </c>
      <c r="BL166" s="19" t="s">
        <v>1479</v>
      </c>
      <c r="BM166" s="191" t="s">
        <v>1557</v>
      </c>
    </row>
    <row r="167" spans="1:65" s="2" customFormat="1" ht="11.25">
      <c r="A167" s="36"/>
      <c r="B167" s="37"/>
      <c r="C167" s="38"/>
      <c r="D167" s="193" t="s">
        <v>157</v>
      </c>
      <c r="E167" s="38"/>
      <c r="F167" s="194" t="s">
        <v>1558</v>
      </c>
      <c r="G167" s="38"/>
      <c r="H167" s="38"/>
      <c r="I167" s="195"/>
      <c r="J167" s="38"/>
      <c r="K167" s="38"/>
      <c r="L167" s="41"/>
      <c r="M167" s="196"/>
      <c r="N167" s="197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157</v>
      </c>
      <c r="AU167" s="19" t="s">
        <v>82</v>
      </c>
    </row>
    <row r="168" spans="1:65" s="2" customFormat="1" ht="29.25">
      <c r="A168" s="36"/>
      <c r="B168" s="37"/>
      <c r="C168" s="38"/>
      <c r="D168" s="200" t="s">
        <v>289</v>
      </c>
      <c r="E168" s="38"/>
      <c r="F168" s="241" t="s">
        <v>1559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289</v>
      </c>
      <c r="AU168" s="19" t="s">
        <v>82</v>
      </c>
    </row>
    <row r="169" spans="1:65" s="13" customFormat="1" ht="11.25">
      <c r="B169" s="198"/>
      <c r="C169" s="199"/>
      <c r="D169" s="200" t="s">
        <v>159</v>
      </c>
      <c r="E169" s="201" t="s">
        <v>19</v>
      </c>
      <c r="F169" s="202" t="s">
        <v>1560</v>
      </c>
      <c r="G169" s="199"/>
      <c r="H169" s="201" t="s">
        <v>19</v>
      </c>
      <c r="I169" s="203"/>
      <c r="J169" s="199"/>
      <c r="K169" s="199"/>
      <c r="L169" s="204"/>
      <c r="M169" s="205"/>
      <c r="N169" s="206"/>
      <c r="O169" s="206"/>
      <c r="P169" s="206"/>
      <c r="Q169" s="206"/>
      <c r="R169" s="206"/>
      <c r="S169" s="206"/>
      <c r="T169" s="207"/>
      <c r="AT169" s="208" t="s">
        <v>159</v>
      </c>
      <c r="AU169" s="208" t="s">
        <v>82</v>
      </c>
      <c r="AV169" s="13" t="s">
        <v>80</v>
      </c>
      <c r="AW169" s="13" t="s">
        <v>34</v>
      </c>
      <c r="AX169" s="13" t="s">
        <v>73</v>
      </c>
      <c r="AY169" s="208" t="s">
        <v>148</v>
      </c>
    </row>
    <row r="170" spans="1:65" s="14" customFormat="1" ht="11.25">
      <c r="B170" s="209"/>
      <c r="C170" s="210"/>
      <c r="D170" s="200" t="s">
        <v>159</v>
      </c>
      <c r="E170" s="211" t="s">
        <v>19</v>
      </c>
      <c r="F170" s="212" t="s">
        <v>1294</v>
      </c>
      <c r="G170" s="210"/>
      <c r="H170" s="213">
        <v>4</v>
      </c>
      <c r="I170" s="214"/>
      <c r="J170" s="210"/>
      <c r="K170" s="210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159</v>
      </c>
      <c r="AU170" s="219" t="s">
        <v>82</v>
      </c>
      <c r="AV170" s="14" t="s">
        <v>82</v>
      </c>
      <c r="AW170" s="14" t="s">
        <v>34</v>
      </c>
      <c r="AX170" s="14" t="s">
        <v>80</v>
      </c>
      <c r="AY170" s="219" t="s">
        <v>148</v>
      </c>
    </row>
    <row r="171" spans="1:65" s="2" customFormat="1" ht="24.2" customHeight="1">
      <c r="A171" s="36"/>
      <c r="B171" s="37"/>
      <c r="C171" s="180" t="s">
        <v>267</v>
      </c>
      <c r="D171" s="180" t="s">
        <v>150</v>
      </c>
      <c r="E171" s="181" t="s">
        <v>1561</v>
      </c>
      <c r="F171" s="182" t="s">
        <v>1562</v>
      </c>
      <c r="G171" s="183" t="s">
        <v>1563</v>
      </c>
      <c r="H171" s="184">
        <v>1</v>
      </c>
      <c r="I171" s="185"/>
      <c r="J171" s="186">
        <f>ROUND(I171*H171,2)</f>
        <v>0</v>
      </c>
      <c r="K171" s="182" t="s">
        <v>19</v>
      </c>
      <c r="L171" s="41"/>
      <c r="M171" s="187" t="s">
        <v>19</v>
      </c>
      <c r="N171" s="188" t="s">
        <v>44</v>
      </c>
      <c r="O171" s="66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1479</v>
      </c>
      <c r="AT171" s="191" t="s">
        <v>150</v>
      </c>
      <c r="AU171" s="191" t="s">
        <v>82</v>
      </c>
      <c r="AY171" s="19" t="s">
        <v>148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80</v>
      </c>
      <c r="BK171" s="192">
        <f>ROUND(I171*H171,2)</f>
        <v>0</v>
      </c>
      <c r="BL171" s="19" t="s">
        <v>1479</v>
      </c>
      <c r="BM171" s="191" t="s">
        <v>1564</v>
      </c>
    </row>
    <row r="172" spans="1:65" s="2" customFormat="1" ht="29.25">
      <c r="A172" s="36"/>
      <c r="B172" s="37"/>
      <c r="C172" s="38"/>
      <c r="D172" s="200" t="s">
        <v>289</v>
      </c>
      <c r="E172" s="38"/>
      <c r="F172" s="241" t="s">
        <v>1565</v>
      </c>
      <c r="G172" s="38"/>
      <c r="H172" s="38"/>
      <c r="I172" s="195"/>
      <c r="J172" s="38"/>
      <c r="K172" s="38"/>
      <c r="L172" s="41"/>
      <c r="M172" s="196"/>
      <c r="N172" s="197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289</v>
      </c>
      <c r="AU172" s="19" t="s">
        <v>82</v>
      </c>
    </row>
    <row r="173" spans="1:65" s="14" customFormat="1" ht="11.25">
      <c r="B173" s="209"/>
      <c r="C173" s="210"/>
      <c r="D173" s="200" t="s">
        <v>159</v>
      </c>
      <c r="E173" s="211" t="s">
        <v>19</v>
      </c>
      <c r="F173" s="212" t="s">
        <v>80</v>
      </c>
      <c r="G173" s="210"/>
      <c r="H173" s="213">
        <v>1</v>
      </c>
      <c r="I173" s="214"/>
      <c r="J173" s="210"/>
      <c r="K173" s="210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159</v>
      </c>
      <c r="AU173" s="219" t="s">
        <v>82</v>
      </c>
      <c r="AV173" s="14" t="s">
        <v>82</v>
      </c>
      <c r="AW173" s="14" t="s">
        <v>34</v>
      </c>
      <c r="AX173" s="14" t="s">
        <v>80</v>
      </c>
      <c r="AY173" s="219" t="s">
        <v>148</v>
      </c>
    </row>
    <row r="174" spans="1:65" s="12" customFormat="1" ht="22.9" customHeight="1">
      <c r="B174" s="164"/>
      <c r="C174" s="165"/>
      <c r="D174" s="166" t="s">
        <v>72</v>
      </c>
      <c r="E174" s="178" t="s">
        <v>1566</v>
      </c>
      <c r="F174" s="178" t="s">
        <v>1567</v>
      </c>
      <c r="G174" s="165"/>
      <c r="H174" s="165"/>
      <c r="I174" s="168"/>
      <c r="J174" s="179">
        <f>BK174</f>
        <v>0</v>
      </c>
      <c r="K174" s="165"/>
      <c r="L174" s="170"/>
      <c r="M174" s="171"/>
      <c r="N174" s="172"/>
      <c r="O174" s="172"/>
      <c r="P174" s="173">
        <f>SUM(P175:P194)</f>
        <v>0</v>
      </c>
      <c r="Q174" s="172"/>
      <c r="R174" s="173">
        <f>SUM(R175:R194)</f>
        <v>0</v>
      </c>
      <c r="S174" s="172"/>
      <c r="T174" s="174">
        <f>SUM(T175:T194)</f>
        <v>0</v>
      </c>
      <c r="AR174" s="175" t="s">
        <v>182</v>
      </c>
      <c r="AT174" s="176" t="s">
        <v>72</v>
      </c>
      <c r="AU174" s="176" t="s">
        <v>80</v>
      </c>
      <c r="AY174" s="175" t="s">
        <v>148</v>
      </c>
      <c r="BK174" s="177">
        <f>SUM(BK175:BK194)</f>
        <v>0</v>
      </c>
    </row>
    <row r="175" spans="1:65" s="2" customFormat="1" ht="16.5" customHeight="1">
      <c r="A175" s="36"/>
      <c r="B175" s="37"/>
      <c r="C175" s="180" t="s">
        <v>272</v>
      </c>
      <c r="D175" s="180" t="s">
        <v>150</v>
      </c>
      <c r="E175" s="181" t="s">
        <v>1568</v>
      </c>
      <c r="F175" s="182" t="s">
        <v>1567</v>
      </c>
      <c r="G175" s="183" t="s">
        <v>343</v>
      </c>
      <c r="H175" s="184">
        <v>1</v>
      </c>
      <c r="I175" s="185"/>
      <c r="J175" s="186">
        <f>ROUND(I175*H175,2)</f>
        <v>0</v>
      </c>
      <c r="K175" s="182" t="s">
        <v>19</v>
      </c>
      <c r="L175" s="41"/>
      <c r="M175" s="187" t="s">
        <v>19</v>
      </c>
      <c r="N175" s="188" t="s">
        <v>44</v>
      </c>
      <c r="O175" s="66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155</v>
      </c>
      <c r="AT175" s="191" t="s">
        <v>150</v>
      </c>
      <c r="AU175" s="191" t="s">
        <v>82</v>
      </c>
      <c r="AY175" s="19" t="s">
        <v>148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80</v>
      </c>
      <c r="BK175" s="192">
        <f>ROUND(I175*H175,2)</f>
        <v>0</v>
      </c>
      <c r="BL175" s="19" t="s">
        <v>155</v>
      </c>
      <c r="BM175" s="191" t="s">
        <v>1569</v>
      </c>
    </row>
    <row r="176" spans="1:65" s="14" customFormat="1" ht="11.25">
      <c r="B176" s="209"/>
      <c r="C176" s="210"/>
      <c r="D176" s="200" t="s">
        <v>159</v>
      </c>
      <c r="E176" s="211" t="s">
        <v>19</v>
      </c>
      <c r="F176" s="212" t="s">
        <v>1570</v>
      </c>
      <c r="G176" s="210"/>
      <c r="H176" s="213">
        <v>1</v>
      </c>
      <c r="I176" s="214"/>
      <c r="J176" s="210"/>
      <c r="K176" s="210"/>
      <c r="L176" s="215"/>
      <c r="M176" s="216"/>
      <c r="N176" s="217"/>
      <c r="O176" s="217"/>
      <c r="P176" s="217"/>
      <c r="Q176" s="217"/>
      <c r="R176" s="217"/>
      <c r="S176" s="217"/>
      <c r="T176" s="218"/>
      <c r="AT176" s="219" t="s">
        <v>159</v>
      </c>
      <c r="AU176" s="219" t="s">
        <v>82</v>
      </c>
      <c r="AV176" s="14" t="s">
        <v>82</v>
      </c>
      <c r="AW176" s="14" t="s">
        <v>34</v>
      </c>
      <c r="AX176" s="14" t="s">
        <v>73</v>
      </c>
      <c r="AY176" s="219" t="s">
        <v>148</v>
      </c>
    </row>
    <row r="177" spans="1:65" s="15" customFormat="1" ht="11.25">
      <c r="B177" s="220"/>
      <c r="C177" s="221"/>
      <c r="D177" s="200" t="s">
        <v>159</v>
      </c>
      <c r="E177" s="222" t="s">
        <v>19</v>
      </c>
      <c r="F177" s="223" t="s">
        <v>162</v>
      </c>
      <c r="G177" s="221"/>
      <c r="H177" s="224">
        <v>1</v>
      </c>
      <c r="I177" s="225"/>
      <c r="J177" s="221"/>
      <c r="K177" s="221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159</v>
      </c>
      <c r="AU177" s="230" t="s">
        <v>82</v>
      </c>
      <c r="AV177" s="15" t="s">
        <v>155</v>
      </c>
      <c r="AW177" s="15" t="s">
        <v>34</v>
      </c>
      <c r="AX177" s="15" t="s">
        <v>80</v>
      </c>
      <c r="AY177" s="230" t="s">
        <v>148</v>
      </c>
    </row>
    <row r="178" spans="1:65" s="2" customFormat="1" ht="16.5" customHeight="1">
      <c r="A178" s="36"/>
      <c r="B178" s="37"/>
      <c r="C178" s="180" t="s">
        <v>280</v>
      </c>
      <c r="D178" s="180" t="s">
        <v>150</v>
      </c>
      <c r="E178" s="181" t="s">
        <v>1571</v>
      </c>
      <c r="F178" s="182" t="s">
        <v>1572</v>
      </c>
      <c r="G178" s="183" t="s">
        <v>343</v>
      </c>
      <c r="H178" s="184">
        <v>1</v>
      </c>
      <c r="I178" s="185"/>
      <c r="J178" s="186">
        <f>ROUND(I178*H178,2)</f>
        <v>0</v>
      </c>
      <c r="K178" s="182" t="s">
        <v>154</v>
      </c>
      <c r="L178" s="41"/>
      <c r="M178" s="187" t="s">
        <v>19</v>
      </c>
      <c r="N178" s="188" t="s">
        <v>44</v>
      </c>
      <c r="O178" s="66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1479</v>
      </c>
      <c r="AT178" s="191" t="s">
        <v>150</v>
      </c>
      <c r="AU178" s="191" t="s">
        <v>82</v>
      </c>
      <c r="AY178" s="19" t="s">
        <v>148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80</v>
      </c>
      <c r="BK178" s="192">
        <f>ROUND(I178*H178,2)</f>
        <v>0</v>
      </c>
      <c r="BL178" s="19" t="s">
        <v>1479</v>
      </c>
      <c r="BM178" s="191" t="s">
        <v>1573</v>
      </c>
    </row>
    <row r="179" spans="1:65" s="2" customFormat="1" ht="11.25">
      <c r="A179" s="36"/>
      <c r="B179" s="37"/>
      <c r="C179" s="38"/>
      <c r="D179" s="193" t="s">
        <v>157</v>
      </c>
      <c r="E179" s="38"/>
      <c r="F179" s="194" t="s">
        <v>1574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157</v>
      </c>
      <c r="AU179" s="19" t="s">
        <v>82</v>
      </c>
    </row>
    <row r="180" spans="1:65" s="14" customFormat="1" ht="11.25">
      <c r="B180" s="209"/>
      <c r="C180" s="210"/>
      <c r="D180" s="200" t="s">
        <v>159</v>
      </c>
      <c r="E180" s="211" t="s">
        <v>19</v>
      </c>
      <c r="F180" s="212" t="s">
        <v>80</v>
      </c>
      <c r="G180" s="210"/>
      <c r="H180" s="213">
        <v>1</v>
      </c>
      <c r="I180" s="214"/>
      <c r="J180" s="210"/>
      <c r="K180" s="210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159</v>
      </c>
      <c r="AU180" s="219" t="s">
        <v>82</v>
      </c>
      <c r="AV180" s="14" t="s">
        <v>82</v>
      </c>
      <c r="AW180" s="14" t="s">
        <v>34</v>
      </c>
      <c r="AX180" s="14" t="s">
        <v>80</v>
      </c>
      <c r="AY180" s="219" t="s">
        <v>148</v>
      </c>
    </row>
    <row r="181" spans="1:65" s="2" customFormat="1" ht="16.5" customHeight="1">
      <c r="A181" s="36"/>
      <c r="B181" s="37"/>
      <c r="C181" s="180" t="s">
        <v>7</v>
      </c>
      <c r="D181" s="180" t="s">
        <v>150</v>
      </c>
      <c r="E181" s="181" t="s">
        <v>1575</v>
      </c>
      <c r="F181" s="182" t="s">
        <v>1576</v>
      </c>
      <c r="G181" s="183" t="s">
        <v>343</v>
      </c>
      <c r="H181" s="184">
        <v>1</v>
      </c>
      <c r="I181" s="185"/>
      <c r="J181" s="186">
        <f>ROUND(I181*H181,2)</f>
        <v>0</v>
      </c>
      <c r="K181" s="182" t="s">
        <v>154</v>
      </c>
      <c r="L181" s="41"/>
      <c r="M181" s="187" t="s">
        <v>19</v>
      </c>
      <c r="N181" s="188" t="s">
        <v>44</v>
      </c>
      <c r="O181" s="66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1479</v>
      </c>
      <c r="AT181" s="191" t="s">
        <v>150</v>
      </c>
      <c r="AU181" s="191" t="s">
        <v>82</v>
      </c>
      <c r="AY181" s="19" t="s">
        <v>148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80</v>
      </c>
      <c r="BK181" s="192">
        <f>ROUND(I181*H181,2)</f>
        <v>0</v>
      </c>
      <c r="BL181" s="19" t="s">
        <v>1479</v>
      </c>
      <c r="BM181" s="191" t="s">
        <v>1577</v>
      </c>
    </row>
    <row r="182" spans="1:65" s="2" customFormat="1" ht="11.25">
      <c r="A182" s="36"/>
      <c r="B182" s="37"/>
      <c r="C182" s="38"/>
      <c r="D182" s="193" t="s">
        <v>157</v>
      </c>
      <c r="E182" s="38"/>
      <c r="F182" s="194" t="s">
        <v>1578</v>
      </c>
      <c r="G182" s="38"/>
      <c r="H182" s="38"/>
      <c r="I182" s="195"/>
      <c r="J182" s="38"/>
      <c r="K182" s="38"/>
      <c r="L182" s="41"/>
      <c r="M182" s="196"/>
      <c r="N182" s="197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157</v>
      </c>
      <c r="AU182" s="19" t="s">
        <v>82</v>
      </c>
    </row>
    <row r="183" spans="1:65" s="14" customFormat="1" ht="11.25">
      <c r="B183" s="209"/>
      <c r="C183" s="210"/>
      <c r="D183" s="200" t="s">
        <v>159</v>
      </c>
      <c r="E183" s="211" t="s">
        <v>19</v>
      </c>
      <c r="F183" s="212" t="s">
        <v>80</v>
      </c>
      <c r="G183" s="210"/>
      <c r="H183" s="213">
        <v>1</v>
      </c>
      <c r="I183" s="214"/>
      <c r="J183" s="210"/>
      <c r="K183" s="210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159</v>
      </c>
      <c r="AU183" s="219" t="s">
        <v>82</v>
      </c>
      <c r="AV183" s="14" t="s">
        <v>82</v>
      </c>
      <c r="AW183" s="14" t="s">
        <v>34</v>
      </c>
      <c r="AX183" s="14" t="s">
        <v>80</v>
      </c>
      <c r="AY183" s="219" t="s">
        <v>148</v>
      </c>
    </row>
    <row r="184" spans="1:65" s="2" customFormat="1" ht="16.5" customHeight="1">
      <c r="A184" s="36"/>
      <c r="B184" s="37"/>
      <c r="C184" s="180" t="s">
        <v>294</v>
      </c>
      <c r="D184" s="180" t="s">
        <v>150</v>
      </c>
      <c r="E184" s="181" t="s">
        <v>1579</v>
      </c>
      <c r="F184" s="182" t="s">
        <v>1580</v>
      </c>
      <c r="G184" s="183" t="s">
        <v>1192</v>
      </c>
      <c r="H184" s="184">
        <v>1260</v>
      </c>
      <c r="I184" s="185"/>
      <c r="J184" s="186">
        <f>ROUND(I184*H184,2)</f>
        <v>0</v>
      </c>
      <c r="K184" s="182" t="s">
        <v>19</v>
      </c>
      <c r="L184" s="41"/>
      <c r="M184" s="187" t="s">
        <v>19</v>
      </c>
      <c r="N184" s="188" t="s">
        <v>44</v>
      </c>
      <c r="O184" s="66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1" t="s">
        <v>155</v>
      </c>
      <c r="AT184" s="191" t="s">
        <v>150</v>
      </c>
      <c r="AU184" s="191" t="s">
        <v>82</v>
      </c>
      <c r="AY184" s="19" t="s">
        <v>148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9" t="s">
        <v>80</v>
      </c>
      <c r="BK184" s="192">
        <f>ROUND(I184*H184,2)</f>
        <v>0</v>
      </c>
      <c r="BL184" s="19" t="s">
        <v>155</v>
      </c>
      <c r="BM184" s="191" t="s">
        <v>1581</v>
      </c>
    </row>
    <row r="185" spans="1:65" s="2" customFormat="1" ht="19.5">
      <c r="A185" s="36"/>
      <c r="B185" s="37"/>
      <c r="C185" s="38"/>
      <c r="D185" s="200" t="s">
        <v>289</v>
      </c>
      <c r="E185" s="38"/>
      <c r="F185" s="241" t="s">
        <v>1582</v>
      </c>
      <c r="G185" s="38"/>
      <c r="H185" s="38"/>
      <c r="I185" s="195"/>
      <c r="J185" s="38"/>
      <c r="K185" s="38"/>
      <c r="L185" s="41"/>
      <c r="M185" s="196"/>
      <c r="N185" s="197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289</v>
      </c>
      <c r="AU185" s="19" t="s">
        <v>82</v>
      </c>
    </row>
    <row r="186" spans="1:65" s="14" customFormat="1" ht="11.25">
      <c r="B186" s="209"/>
      <c r="C186" s="210"/>
      <c r="D186" s="200" t="s">
        <v>159</v>
      </c>
      <c r="E186" s="211" t="s">
        <v>19</v>
      </c>
      <c r="F186" s="212" t="s">
        <v>1583</v>
      </c>
      <c r="G186" s="210"/>
      <c r="H186" s="213">
        <v>200</v>
      </c>
      <c r="I186" s="214"/>
      <c r="J186" s="210"/>
      <c r="K186" s="210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159</v>
      </c>
      <c r="AU186" s="219" t="s">
        <v>82</v>
      </c>
      <c r="AV186" s="14" t="s">
        <v>82</v>
      </c>
      <c r="AW186" s="14" t="s">
        <v>34</v>
      </c>
      <c r="AX186" s="14" t="s">
        <v>73</v>
      </c>
      <c r="AY186" s="219" t="s">
        <v>148</v>
      </c>
    </row>
    <row r="187" spans="1:65" s="14" customFormat="1" ht="11.25">
      <c r="B187" s="209"/>
      <c r="C187" s="210"/>
      <c r="D187" s="200" t="s">
        <v>159</v>
      </c>
      <c r="E187" s="211" t="s">
        <v>19</v>
      </c>
      <c r="F187" s="212" t="s">
        <v>1584</v>
      </c>
      <c r="G187" s="210"/>
      <c r="H187" s="213">
        <v>100</v>
      </c>
      <c r="I187" s="214"/>
      <c r="J187" s="210"/>
      <c r="K187" s="210"/>
      <c r="L187" s="215"/>
      <c r="M187" s="216"/>
      <c r="N187" s="217"/>
      <c r="O187" s="217"/>
      <c r="P187" s="217"/>
      <c r="Q187" s="217"/>
      <c r="R187" s="217"/>
      <c r="S187" s="217"/>
      <c r="T187" s="218"/>
      <c r="AT187" s="219" t="s">
        <v>159</v>
      </c>
      <c r="AU187" s="219" t="s">
        <v>82</v>
      </c>
      <c r="AV187" s="14" t="s">
        <v>82</v>
      </c>
      <c r="AW187" s="14" t="s">
        <v>34</v>
      </c>
      <c r="AX187" s="14" t="s">
        <v>73</v>
      </c>
      <c r="AY187" s="219" t="s">
        <v>148</v>
      </c>
    </row>
    <row r="188" spans="1:65" s="14" customFormat="1" ht="11.25">
      <c r="B188" s="209"/>
      <c r="C188" s="210"/>
      <c r="D188" s="200" t="s">
        <v>159</v>
      </c>
      <c r="E188" s="211" t="s">
        <v>19</v>
      </c>
      <c r="F188" s="212" t="s">
        <v>1585</v>
      </c>
      <c r="G188" s="210"/>
      <c r="H188" s="213">
        <v>50</v>
      </c>
      <c r="I188" s="214"/>
      <c r="J188" s="210"/>
      <c r="K188" s="210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159</v>
      </c>
      <c r="AU188" s="219" t="s">
        <v>82</v>
      </c>
      <c r="AV188" s="14" t="s">
        <v>82</v>
      </c>
      <c r="AW188" s="14" t="s">
        <v>34</v>
      </c>
      <c r="AX188" s="14" t="s">
        <v>73</v>
      </c>
      <c r="AY188" s="219" t="s">
        <v>148</v>
      </c>
    </row>
    <row r="189" spans="1:65" s="14" customFormat="1" ht="11.25">
      <c r="B189" s="209"/>
      <c r="C189" s="210"/>
      <c r="D189" s="200" t="s">
        <v>159</v>
      </c>
      <c r="E189" s="211" t="s">
        <v>19</v>
      </c>
      <c r="F189" s="212" t="s">
        <v>1586</v>
      </c>
      <c r="G189" s="210"/>
      <c r="H189" s="213">
        <v>260</v>
      </c>
      <c r="I189" s="214"/>
      <c r="J189" s="210"/>
      <c r="K189" s="210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159</v>
      </c>
      <c r="AU189" s="219" t="s">
        <v>82</v>
      </c>
      <c r="AV189" s="14" t="s">
        <v>82</v>
      </c>
      <c r="AW189" s="14" t="s">
        <v>34</v>
      </c>
      <c r="AX189" s="14" t="s">
        <v>73</v>
      </c>
      <c r="AY189" s="219" t="s">
        <v>148</v>
      </c>
    </row>
    <row r="190" spans="1:65" s="14" customFormat="1" ht="11.25">
      <c r="B190" s="209"/>
      <c r="C190" s="210"/>
      <c r="D190" s="200" t="s">
        <v>159</v>
      </c>
      <c r="E190" s="211" t="s">
        <v>19</v>
      </c>
      <c r="F190" s="212" t="s">
        <v>1587</v>
      </c>
      <c r="G190" s="210"/>
      <c r="H190" s="213">
        <v>200</v>
      </c>
      <c r="I190" s="214"/>
      <c r="J190" s="210"/>
      <c r="K190" s="210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159</v>
      </c>
      <c r="AU190" s="219" t="s">
        <v>82</v>
      </c>
      <c r="AV190" s="14" t="s">
        <v>82</v>
      </c>
      <c r="AW190" s="14" t="s">
        <v>34</v>
      </c>
      <c r="AX190" s="14" t="s">
        <v>73</v>
      </c>
      <c r="AY190" s="219" t="s">
        <v>148</v>
      </c>
    </row>
    <row r="191" spans="1:65" s="14" customFormat="1" ht="11.25">
      <c r="B191" s="209"/>
      <c r="C191" s="210"/>
      <c r="D191" s="200" t="s">
        <v>159</v>
      </c>
      <c r="E191" s="211" t="s">
        <v>19</v>
      </c>
      <c r="F191" s="212" t="s">
        <v>1588</v>
      </c>
      <c r="G191" s="210"/>
      <c r="H191" s="213">
        <v>200</v>
      </c>
      <c r="I191" s="214"/>
      <c r="J191" s="210"/>
      <c r="K191" s="210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159</v>
      </c>
      <c r="AU191" s="219" t="s">
        <v>82</v>
      </c>
      <c r="AV191" s="14" t="s">
        <v>82</v>
      </c>
      <c r="AW191" s="14" t="s">
        <v>34</v>
      </c>
      <c r="AX191" s="14" t="s">
        <v>73</v>
      </c>
      <c r="AY191" s="219" t="s">
        <v>148</v>
      </c>
    </row>
    <row r="192" spans="1:65" s="14" customFormat="1" ht="11.25">
      <c r="B192" s="209"/>
      <c r="C192" s="210"/>
      <c r="D192" s="200" t="s">
        <v>159</v>
      </c>
      <c r="E192" s="211" t="s">
        <v>19</v>
      </c>
      <c r="F192" s="212" t="s">
        <v>1589</v>
      </c>
      <c r="G192" s="210"/>
      <c r="H192" s="213">
        <v>200</v>
      </c>
      <c r="I192" s="214"/>
      <c r="J192" s="210"/>
      <c r="K192" s="210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159</v>
      </c>
      <c r="AU192" s="219" t="s">
        <v>82</v>
      </c>
      <c r="AV192" s="14" t="s">
        <v>82</v>
      </c>
      <c r="AW192" s="14" t="s">
        <v>34</v>
      </c>
      <c r="AX192" s="14" t="s">
        <v>73</v>
      </c>
      <c r="AY192" s="219" t="s">
        <v>148</v>
      </c>
    </row>
    <row r="193" spans="1:65" s="14" customFormat="1" ht="11.25">
      <c r="B193" s="209"/>
      <c r="C193" s="210"/>
      <c r="D193" s="200" t="s">
        <v>159</v>
      </c>
      <c r="E193" s="211" t="s">
        <v>19</v>
      </c>
      <c r="F193" s="212" t="s">
        <v>1590</v>
      </c>
      <c r="G193" s="210"/>
      <c r="H193" s="213">
        <v>50</v>
      </c>
      <c r="I193" s="214"/>
      <c r="J193" s="210"/>
      <c r="K193" s="210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159</v>
      </c>
      <c r="AU193" s="219" t="s">
        <v>82</v>
      </c>
      <c r="AV193" s="14" t="s">
        <v>82</v>
      </c>
      <c r="AW193" s="14" t="s">
        <v>34</v>
      </c>
      <c r="AX193" s="14" t="s">
        <v>73</v>
      </c>
      <c r="AY193" s="219" t="s">
        <v>148</v>
      </c>
    </row>
    <row r="194" spans="1:65" s="15" customFormat="1" ht="11.25">
      <c r="B194" s="220"/>
      <c r="C194" s="221"/>
      <c r="D194" s="200" t="s">
        <v>159</v>
      </c>
      <c r="E194" s="222" t="s">
        <v>19</v>
      </c>
      <c r="F194" s="223" t="s">
        <v>162</v>
      </c>
      <c r="G194" s="221"/>
      <c r="H194" s="224">
        <v>1260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159</v>
      </c>
      <c r="AU194" s="230" t="s">
        <v>82</v>
      </c>
      <c r="AV194" s="15" t="s">
        <v>155</v>
      </c>
      <c r="AW194" s="15" t="s">
        <v>34</v>
      </c>
      <c r="AX194" s="15" t="s">
        <v>80</v>
      </c>
      <c r="AY194" s="230" t="s">
        <v>148</v>
      </c>
    </row>
    <row r="195" spans="1:65" s="12" customFormat="1" ht="22.9" customHeight="1">
      <c r="B195" s="164"/>
      <c r="C195" s="165"/>
      <c r="D195" s="166" t="s">
        <v>72</v>
      </c>
      <c r="E195" s="178" t="s">
        <v>1591</v>
      </c>
      <c r="F195" s="178" t="s">
        <v>1592</v>
      </c>
      <c r="G195" s="165"/>
      <c r="H195" s="165"/>
      <c r="I195" s="168"/>
      <c r="J195" s="179">
        <f>BK195</f>
        <v>0</v>
      </c>
      <c r="K195" s="165"/>
      <c r="L195" s="170"/>
      <c r="M195" s="171"/>
      <c r="N195" s="172"/>
      <c r="O195" s="172"/>
      <c r="P195" s="173">
        <f>SUM(P196:P207)</f>
        <v>0</v>
      </c>
      <c r="Q195" s="172"/>
      <c r="R195" s="173">
        <f>SUM(R196:R207)</f>
        <v>0</v>
      </c>
      <c r="S195" s="172"/>
      <c r="T195" s="174">
        <f>SUM(T196:T207)</f>
        <v>0</v>
      </c>
      <c r="AR195" s="175" t="s">
        <v>182</v>
      </c>
      <c r="AT195" s="176" t="s">
        <v>72</v>
      </c>
      <c r="AU195" s="176" t="s">
        <v>80</v>
      </c>
      <c r="AY195" s="175" t="s">
        <v>148</v>
      </c>
      <c r="BK195" s="177">
        <f>SUM(BK196:BK207)</f>
        <v>0</v>
      </c>
    </row>
    <row r="196" spans="1:65" s="2" customFormat="1" ht="16.5" customHeight="1">
      <c r="A196" s="36"/>
      <c r="B196" s="37"/>
      <c r="C196" s="180" t="s">
        <v>301</v>
      </c>
      <c r="D196" s="180" t="s">
        <v>150</v>
      </c>
      <c r="E196" s="181" t="s">
        <v>1593</v>
      </c>
      <c r="F196" s="182" t="s">
        <v>1594</v>
      </c>
      <c r="G196" s="183" t="s">
        <v>1531</v>
      </c>
      <c r="H196" s="261"/>
      <c r="I196" s="185"/>
      <c r="J196" s="186">
        <f>ROUND(I196*H196,2)</f>
        <v>0</v>
      </c>
      <c r="K196" s="182" t="s">
        <v>154</v>
      </c>
      <c r="L196" s="41"/>
      <c r="M196" s="187" t="s">
        <v>19</v>
      </c>
      <c r="N196" s="188" t="s">
        <v>44</v>
      </c>
      <c r="O196" s="66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1" t="s">
        <v>1479</v>
      </c>
      <c r="AT196" s="191" t="s">
        <v>150</v>
      </c>
      <c r="AU196" s="191" t="s">
        <v>82</v>
      </c>
      <c r="AY196" s="19" t="s">
        <v>148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9" t="s">
        <v>80</v>
      </c>
      <c r="BK196" s="192">
        <f>ROUND(I196*H196,2)</f>
        <v>0</v>
      </c>
      <c r="BL196" s="19" t="s">
        <v>1479</v>
      </c>
      <c r="BM196" s="191" t="s">
        <v>1595</v>
      </c>
    </row>
    <row r="197" spans="1:65" s="2" customFormat="1" ht="11.25">
      <c r="A197" s="36"/>
      <c r="B197" s="37"/>
      <c r="C197" s="38"/>
      <c r="D197" s="193" t="s">
        <v>157</v>
      </c>
      <c r="E197" s="38"/>
      <c r="F197" s="194" t="s">
        <v>1596</v>
      </c>
      <c r="G197" s="38"/>
      <c r="H197" s="38"/>
      <c r="I197" s="195"/>
      <c r="J197" s="38"/>
      <c r="K197" s="38"/>
      <c r="L197" s="41"/>
      <c r="M197" s="196"/>
      <c r="N197" s="197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157</v>
      </c>
      <c r="AU197" s="19" t="s">
        <v>82</v>
      </c>
    </row>
    <row r="198" spans="1:65" s="2" customFormat="1" ht="87.75">
      <c r="A198" s="36"/>
      <c r="B198" s="37"/>
      <c r="C198" s="38"/>
      <c r="D198" s="200" t="s">
        <v>289</v>
      </c>
      <c r="E198" s="38"/>
      <c r="F198" s="241" t="s">
        <v>1597</v>
      </c>
      <c r="G198" s="38"/>
      <c r="H198" s="38"/>
      <c r="I198" s="195"/>
      <c r="J198" s="38"/>
      <c r="K198" s="38"/>
      <c r="L198" s="41"/>
      <c r="M198" s="196"/>
      <c r="N198" s="197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289</v>
      </c>
      <c r="AU198" s="19" t="s">
        <v>82</v>
      </c>
    </row>
    <row r="199" spans="1:65" s="13" customFormat="1" ht="11.25">
      <c r="B199" s="198"/>
      <c r="C199" s="199"/>
      <c r="D199" s="200" t="s">
        <v>159</v>
      </c>
      <c r="E199" s="201" t="s">
        <v>19</v>
      </c>
      <c r="F199" s="202" t="s">
        <v>1535</v>
      </c>
      <c r="G199" s="199"/>
      <c r="H199" s="201" t="s">
        <v>19</v>
      </c>
      <c r="I199" s="203"/>
      <c r="J199" s="199"/>
      <c r="K199" s="199"/>
      <c r="L199" s="204"/>
      <c r="M199" s="205"/>
      <c r="N199" s="206"/>
      <c r="O199" s="206"/>
      <c r="P199" s="206"/>
      <c r="Q199" s="206"/>
      <c r="R199" s="206"/>
      <c r="S199" s="206"/>
      <c r="T199" s="207"/>
      <c r="AT199" s="208" t="s">
        <v>159</v>
      </c>
      <c r="AU199" s="208" t="s">
        <v>82</v>
      </c>
      <c r="AV199" s="13" t="s">
        <v>80</v>
      </c>
      <c r="AW199" s="13" t="s">
        <v>34</v>
      </c>
      <c r="AX199" s="13" t="s">
        <v>73</v>
      </c>
      <c r="AY199" s="208" t="s">
        <v>148</v>
      </c>
    </row>
    <row r="200" spans="1:65" s="14" customFormat="1" ht="11.25">
      <c r="B200" s="209"/>
      <c r="C200" s="210"/>
      <c r="D200" s="200" t="s">
        <v>159</v>
      </c>
      <c r="E200" s="211" t="s">
        <v>19</v>
      </c>
      <c r="F200" s="212" t="s">
        <v>1598</v>
      </c>
      <c r="G200" s="210"/>
      <c r="H200" s="213">
        <v>0</v>
      </c>
      <c r="I200" s="214"/>
      <c r="J200" s="210"/>
      <c r="K200" s="210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159</v>
      </c>
      <c r="AU200" s="219" t="s">
        <v>82</v>
      </c>
      <c r="AV200" s="14" t="s">
        <v>82</v>
      </c>
      <c r="AW200" s="14" t="s">
        <v>34</v>
      </c>
      <c r="AX200" s="14" t="s">
        <v>73</v>
      </c>
      <c r="AY200" s="219" t="s">
        <v>148</v>
      </c>
    </row>
    <row r="201" spans="1:65" s="14" customFormat="1" ht="11.25">
      <c r="B201" s="209"/>
      <c r="C201" s="210"/>
      <c r="D201" s="200" t="s">
        <v>159</v>
      </c>
      <c r="E201" s="211" t="s">
        <v>19</v>
      </c>
      <c r="F201" s="212" t="s">
        <v>1599</v>
      </c>
      <c r="G201" s="210"/>
      <c r="H201" s="213">
        <v>0</v>
      </c>
      <c r="I201" s="214"/>
      <c r="J201" s="210"/>
      <c r="K201" s="210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159</v>
      </c>
      <c r="AU201" s="219" t="s">
        <v>82</v>
      </c>
      <c r="AV201" s="14" t="s">
        <v>82</v>
      </c>
      <c r="AW201" s="14" t="s">
        <v>34</v>
      </c>
      <c r="AX201" s="14" t="s">
        <v>73</v>
      </c>
      <c r="AY201" s="219" t="s">
        <v>148</v>
      </c>
    </row>
    <row r="202" spans="1:65" s="15" customFormat="1" ht="11.25">
      <c r="B202" s="220"/>
      <c r="C202" s="221"/>
      <c r="D202" s="200" t="s">
        <v>159</v>
      </c>
      <c r="E202" s="222" t="s">
        <v>19</v>
      </c>
      <c r="F202" s="223" t="s">
        <v>162</v>
      </c>
      <c r="G202" s="221"/>
      <c r="H202" s="224">
        <v>0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159</v>
      </c>
      <c r="AU202" s="230" t="s">
        <v>82</v>
      </c>
      <c r="AV202" s="15" t="s">
        <v>155</v>
      </c>
      <c r="AW202" s="15" t="s">
        <v>34</v>
      </c>
      <c r="AX202" s="15" t="s">
        <v>80</v>
      </c>
      <c r="AY202" s="230" t="s">
        <v>148</v>
      </c>
    </row>
    <row r="203" spans="1:65" s="2" customFormat="1" ht="16.5" customHeight="1">
      <c r="A203" s="36"/>
      <c r="B203" s="37"/>
      <c r="C203" s="180" t="s">
        <v>307</v>
      </c>
      <c r="D203" s="180" t="s">
        <v>150</v>
      </c>
      <c r="E203" s="181" t="s">
        <v>1600</v>
      </c>
      <c r="F203" s="182" t="s">
        <v>1601</v>
      </c>
      <c r="G203" s="183" t="s">
        <v>343</v>
      </c>
      <c r="H203" s="184">
        <v>1</v>
      </c>
      <c r="I203" s="185"/>
      <c r="J203" s="186">
        <f>ROUND(I203*H203,2)</f>
        <v>0</v>
      </c>
      <c r="K203" s="182" t="s">
        <v>154</v>
      </c>
      <c r="L203" s="41"/>
      <c r="M203" s="187" t="s">
        <v>19</v>
      </c>
      <c r="N203" s="188" t="s">
        <v>44</v>
      </c>
      <c r="O203" s="66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1" t="s">
        <v>1479</v>
      </c>
      <c r="AT203" s="191" t="s">
        <v>150</v>
      </c>
      <c r="AU203" s="191" t="s">
        <v>82</v>
      </c>
      <c r="AY203" s="19" t="s">
        <v>148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80</v>
      </c>
      <c r="BK203" s="192">
        <f>ROUND(I203*H203,2)</f>
        <v>0</v>
      </c>
      <c r="BL203" s="19" t="s">
        <v>1479</v>
      </c>
      <c r="BM203" s="191" t="s">
        <v>1602</v>
      </c>
    </row>
    <row r="204" spans="1:65" s="2" customFormat="1" ht="11.25">
      <c r="A204" s="36"/>
      <c r="B204" s="37"/>
      <c r="C204" s="38"/>
      <c r="D204" s="193" t="s">
        <v>157</v>
      </c>
      <c r="E204" s="38"/>
      <c r="F204" s="194" t="s">
        <v>1603</v>
      </c>
      <c r="G204" s="38"/>
      <c r="H204" s="38"/>
      <c r="I204" s="195"/>
      <c r="J204" s="38"/>
      <c r="K204" s="38"/>
      <c r="L204" s="41"/>
      <c r="M204" s="196"/>
      <c r="N204" s="197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157</v>
      </c>
      <c r="AU204" s="19" t="s">
        <v>82</v>
      </c>
    </row>
    <row r="205" spans="1:65" s="14" customFormat="1" ht="11.25">
      <c r="B205" s="209"/>
      <c r="C205" s="210"/>
      <c r="D205" s="200" t="s">
        <v>159</v>
      </c>
      <c r="E205" s="211" t="s">
        <v>19</v>
      </c>
      <c r="F205" s="212" t="s">
        <v>1604</v>
      </c>
      <c r="G205" s="210"/>
      <c r="H205" s="213">
        <v>1</v>
      </c>
      <c r="I205" s="214"/>
      <c r="J205" s="210"/>
      <c r="K205" s="210"/>
      <c r="L205" s="215"/>
      <c r="M205" s="216"/>
      <c r="N205" s="217"/>
      <c r="O205" s="217"/>
      <c r="P205" s="217"/>
      <c r="Q205" s="217"/>
      <c r="R205" s="217"/>
      <c r="S205" s="217"/>
      <c r="T205" s="218"/>
      <c r="AT205" s="219" t="s">
        <v>159</v>
      </c>
      <c r="AU205" s="219" t="s">
        <v>82</v>
      </c>
      <c r="AV205" s="14" t="s">
        <v>82</v>
      </c>
      <c r="AW205" s="14" t="s">
        <v>34</v>
      </c>
      <c r="AX205" s="14" t="s">
        <v>73</v>
      </c>
      <c r="AY205" s="219" t="s">
        <v>148</v>
      </c>
    </row>
    <row r="206" spans="1:65" s="13" customFormat="1" ht="11.25">
      <c r="B206" s="198"/>
      <c r="C206" s="199"/>
      <c r="D206" s="200" t="s">
        <v>159</v>
      </c>
      <c r="E206" s="201" t="s">
        <v>19</v>
      </c>
      <c r="F206" s="202" t="s">
        <v>1605</v>
      </c>
      <c r="G206" s="199"/>
      <c r="H206" s="201" t="s">
        <v>19</v>
      </c>
      <c r="I206" s="203"/>
      <c r="J206" s="199"/>
      <c r="K206" s="199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159</v>
      </c>
      <c r="AU206" s="208" t="s">
        <v>82</v>
      </c>
      <c r="AV206" s="13" t="s">
        <v>80</v>
      </c>
      <c r="AW206" s="13" t="s">
        <v>34</v>
      </c>
      <c r="AX206" s="13" t="s">
        <v>73</v>
      </c>
      <c r="AY206" s="208" t="s">
        <v>148</v>
      </c>
    </row>
    <row r="207" spans="1:65" s="15" customFormat="1" ht="11.25">
      <c r="B207" s="220"/>
      <c r="C207" s="221"/>
      <c r="D207" s="200" t="s">
        <v>159</v>
      </c>
      <c r="E207" s="222" t="s">
        <v>19</v>
      </c>
      <c r="F207" s="223" t="s">
        <v>162</v>
      </c>
      <c r="G207" s="221"/>
      <c r="H207" s="224">
        <v>1</v>
      </c>
      <c r="I207" s="225"/>
      <c r="J207" s="221"/>
      <c r="K207" s="221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159</v>
      </c>
      <c r="AU207" s="230" t="s">
        <v>82</v>
      </c>
      <c r="AV207" s="15" t="s">
        <v>155</v>
      </c>
      <c r="AW207" s="15" t="s">
        <v>34</v>
      </c>
      <c r="AX207" s="15" t="s">
        <v>80</v>
      </c>
      <c r="AY207" s="230" t="s">
        <v>148</v>
      </c>
    </row>
    <row r="208" spans="1:65" s="12" customFormat="1" ht="22.9" customHeight="1">
      <c r="B208" s="164"/>
      <c r="C208" s="165"/>
      <c r="D208" s="166" t="s">
        <v>72</v>
      </c>
      <c r="E208" s="178" t="s">
        <v>1606</v>
      </c>
      <c r="F208" s="178" t="s">
        <v>1607</v>
      </c>
      <c r="G208" s="165"/>
      <c r="H208" s="165"/>
      <c r="I208" s="168"/>
      <c r="J208" s="179">
        <f>BK208</f>
        <v>0</v>
      </c>
      <c r="K208" s="165"/>
      <c r="L208" s="170"/>
      <c r="M208" s="171"/>
      <c r="N208" s="172"/>
      <c r="O208" s="172"/>
      <c r="P208" s="173">
        <f>SUM(P209:P240)</f>
        <v>0</v>
      </c>
      <c r="Q208" s="172"/>
      <c r="R208" s="173">
        <f>SUM(R209:R240)</f>
        <v>0</v>
      </c>
      <c r="S208" s="172"/>
      <c r="T208" s="174">
        <f>SUM(T209:T240)</f>
        <v>0</v>
      </c>
      <c r="AR208" s="175" t="s">
        <v>182</v>
      </c>
      <c r="AT208" s="176" t="s">
        <v>72</v>
      </c>
      <c r="AU208" s="176" t="s">
        <v>80</v>
      </c>
      <c r="AY208" s="175" t="s">
        <v>148</v>
      </c>
      <c r="BK208" s="177">
        <f>SUM(BK209:BK240)</f>
        <v>0</v>
      </c>
    </row>
    <row r="209" spans="1:65" s="2" customFormat="1" ht="16.5" customHeight="1">
      <c r="A209" s="36"/>
      <c r="B209" s="37"/>
      <c r="C209" s="180" t="s">
        <v>313</v>
      </c>
      <c r="D209" s="180" t="s">
        <v>150</v>
      </c>
      <c r="E209" s="181" t="s">
        <v>1608</v>
      </c>
      <c r="F209" s="182" t="s">
        <v>1609</v>
      </c>
      <c r="G209" s="183" t="s">
        <v>1610</v>
      </c>
      <c r="H209" s="184">
        <v>80</v>
      </c>
      <c r="I209" s="185"/>
      <c r="J209" s="186">
        <f>ROUND(I209*H209,2)</f>
        <v>0</v>
      </c>
      <c r="K209" s="182" t="s">
        <v>19</v>
      </c>
      <c r="L209" s="41"/>
      <c r="M209" s="187" t="s">
        <v>19</v>
      </c>
      <c r="N209" s="188" t="s">
        <v>44</v>
      </c>
      <c r="O209" s="66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1" t="s">
        <v>1479</v>
      </c>
      <c r="AT209" s="191" t="s">
        <v>150</v>
      </c>
      <c r="AU209" s="191" t="s">
        <v>82</v>
      </c>
      <c r="AY209" s="19" t="s">
        <v>148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80</v>
      </c>
      <c r="BK209" s="192">
        <f>ROUND(I209*H209,2)</f>
        <v>0</v>
      </c>
      <c r="BL209" s="19" t="s">
        <v>1479</v>
      </c>
      <c r="BM209" s="191" t="s">
        <v>1611</v>
      </c>
    </row>
    <row r="210" spans="1:65" s="14" customFormat="1" ht="11.25">
      <c r="B210" s="209"/>
      <c r="C210" s="210"/>
      <c r="D210" s="200" t="s">
        <v>159</v>
      </c>
      <c r="E210" s="211" t="s">
        <v>19</v>
      </c>
      <c r="F210" s="212" t="s">
        <v>1612</v>
      </c>
      <c r="G210" s="210"/>
      <c r="H210" s="213">
        <v>80</v>
      </c>
      <c r="I210" s="214"/>
      <c r="J210" s="210"/>
      <c r="K210" s="210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159</v>
      </c>
      <c r="AU210" s="219" t="s">
        <v>82</v>
      </c>
      <c r="AV210" s="14" t="s">
        <v>82</v>
      </c>
      <c r="AW210" s="14" t="s">
        <v>34</v>
      </c>
      <c r="AX210" s="14" t="s">
        <v>73</v>
      </c>
      <c r="AY210" s="219" t="s">
        <v>148</v>
      </c>
    </row>
    <row r="211" spans="1:65" s="15" customFormat="1" ht="11.25">
      <c r="B211" s="220"/>
      <c r="C211" s="221"/>
      <c r="D211" s="200" t="s">
        <v>159</v>
      </c>
      <c r="E211" s="222" t="s">
        <v>19</v>
      </c>
      <c r="F211" s="223" t="s">
        <v>162</v>
      </c>
      <c r="G211" s="221"/>
      <c r="H211" s="224">
        <v>80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159</v>
      </c>
      <c r="AU211" s="230" t="s">
        <v>82</v>
      </c>
      <c r="AV211" s="15" t="s">
        <v>155</v>
      </c>
      <c r="AW211" s="15" t="s">
        <v>34</v>
      </c>
      <c r="AX211" s="15" t="s">
        <v>80</v>
      </c>
      <c r="AY211" s="230" t="s">
        <v>148</v>
      </c>
    </row>
    <row r="212" spans="1:65" s="2" customFormat="1" ht="16.5" customHeight="1">
      <c r="A212" s="36"/>
      <c r="B212" s="37"/>
      <c r="C212" s="180" t="s">
        <v>319</v>
      </c>
      <c r="D212" s="180" t="s">
        <v>150</v>
      </c>
      <c r="E212" s="181" t="s">
        <v>1613</v>
      </c>
      <c r="F212" s="182" t="s">
        <v>1614</v>
      </c>
      <c r="G212" s="183" t="s">
        <v>1610</v>
      </c>
      <c r="H212" s="184">
        <v>96</v>
      </c>
      <c r="I212" s="185"/>
      <c r="J212" s="186">
        <f>ROUND(I212*H212,2)</f>
        <v>0</v>
      </c>
      <c r="K212" s="182" t="s">
        <v>19</v>
      </c>
      <c r="L212" s="41"/>
      <c r="M212" s="187" t="s">
        <v>19</v>
      </c>
      <c r="N212" s="188" t="s">
        <v>44</v>
      </c>
      <c r="O212" s="66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1" t="s">
        <v>1479</v>
      </c>
      <c r="AT212" s="191" t="s">
        <v>150</v>
      </c>
      <c r="AU212" s="191" t="s">
        <v>82</v>
      </c>
      <c r="AY212" s="19" t="s">
        <v>148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9" t="s">
        <v>80</v>
      </c>
      <c r="BK212" s="192">
        <f>ROUND(I212*H212,2)</f>
        <v>0</v>
      </c>
      <c r="BL212" s="19" t="s">
        <v>1479</v>
      </c>
      <c r="BM212" s="191" t="s">
        <v>1615</v>
      </c>
    </row>
    <row r="213" spans="1:65" s="14" customFormat="1" ht="11.25">
      <c r="B213" s="209"/>
      <c r="C213" s="210"/>
      <c r="D213" s="200" t="s">
        <v>159</v>
      </c>
      <c r="E213" s="211" t="s">
        <v>19</v>
      </c>
      <c r="F213" s="212" t="s">
        <v>1616</v>
      </c>
      <c r="G213" s="210"/>
      <c r="H213" s="213">
        <v>48</v>
      </c>
      <c r="I213" s="214"/>
      <c r="J213" s="210"/>
      <c r="K213" s="210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159</v>
      </c>
      <c r="AU213" s="219" t="s">
        <v>82</v>
      </c>
      <c r="AV213" s="14" t="s">
        <v>82</v>
      </c>
      <c r="AW213" s="14" t="s">
        <v>34</v>
      </c>
      <c r="AX213" s="14" t="s">
        <v>73</v>
      </c>
      <c r="AY213" s="219" t="s">
        <v>148</v>
      </c>
    </row>
    <row r="214" spans="1:65" s="14" customFormat="1" ht="11.25">
      <c r="B214" s="209"/>
      <c r="C214" s="210"/>
      <c r="D214" s="200" t="s">
        <v>159</v>
      </c>
      <c r="E214" s="211" t="s">
        <v>19</v>
      </c>
      <c r="F214" s="212" t="s">
        <v>1617</v>
      </c>
      <c r="G214" s="210"/>
      <c r="H214" s="213">
        <v>48</v>
      </c>
      <c r="I214" s="214"/>
      <c r="J214" s="210"/>
      <c r="K214" s="210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159</v>
      </c>
      <c r="AU214" s="219" t="s">
        <v>82</v>
      </c>
      <c r="AV214" s="14" t="s">
        <v>82</v>
      </c>
      <c r="AW214" s="14" t="s">
        <v>34</v>
      </c>
      <c r="AX214" s="14" t="s">
        <v>73</v>
      </c>
      <c r="AY214" s="219" t="s">
        <v>148</v>
      </c>
    </row>
    <row r="215" spans="1:65" s="15" customFormat="1" ht="11.25">
      <c r="B215" s="220"/>
      <c r="C215" s="221"/>
      <c r="D215" s="200" t="s">
        <v>159</v>
      </c>
      <c r="E215" s="222" t="s">
        <v>19</v>
      </c>
      <c r="F215" s="223" t="s">
        <v>162</v>
      </c>
      <c r="G215" s="221"/>
      <c r="H215" s="224">
        <v>96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159</v>
      </c>
      <c r="AU215" s="230" t="s">
        <v>82</v>
      </c>
      <c r="AV215" s="15" t="s">
        <v>155</v>
      </c>
      <c r="AW215" s="15" t="s">
        <v>34</v>
      </c>
      <c r="AX215" s="15" t="s">
        <v>80</v>
      </c>
      <c r="AY215" s="230" t="s">
        <v>148</v>
      </c>
    </row>
    <row r="216" spans="1:65" s="2" customFormat="1" ht="16.5" customHeight="1">
      <c r="A216" s="36"/>
      <c r="B216" s="37"/>
      <c r="C216" s="180" t="s">
        <v>326</v>
      </c>
      <c r="D216" s="180" t="s">
        <v>150</v>
      </c>
      <c r="E216" s="181" t="s">
        <v>1618</v>
      </c>
      <c r="F216" s="182" t="s">
        <v>1619</v>
      </c>
      <c r="G216" s="183" t="s">
        <v>1610</v>
      </c>
      <c r="H216" s="184">
        <v>48</v>
      </c>
      <c r="I216" s="185"/>
      <c r="J216" s="186">
        <f>ROUND(I216*H216,2)</f>
        <v>0</v>
      </c>
      <c r="K216" s="182" t="s">
        <v>19</v>
      </c>
      <c r="L216" s="41"/>
      <c r="M216" s="187" t="s">
        <v>19</v>
      </c>
      <c r="N216" s="188" t="s">
        <v>44</v>
      </c>
      <c r="O216" s="66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1" t="s">
        <v>1479</v>
      </c>
      <c r="AT216" s="191" t="s">
        <v>150</v>
      </c>
      <c r="AU216" s="191" t="s">
        <v>82</v>
      </c>
      <c r="AY216" s="19" t="s">
        <v>148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9" t="s">
        <v>80</v>
      </c>
      <c r="BK216" s="192">
        <f>ROUND(I216*H216,2)</f>
        <v>0</v>
      </c>
      <c r="BL216" s="19" t="s">
        <v>1479</v>
      </c>
      <c r="BM216" s="191" t="s">
        <v>1620</v>
      </c>
    </row>
    <row r="217" spans="1:65" s="14" customFormat="1" ht="11.25">
      <c r="B217" s="209"/>
      <c r="C217" s="210"/>
      <c r="D217" s="200" t="s">
        <v>159</v>
      </c>
      <c r="E217" s="211" t="s">
        <v>19</v>
      </c>
      <c r="F217" s="212" t="s">
        <v>1616</v>
      </c>
      <c r="G217" s="210"/>
      <c r="H217" s="213">
        <v>48</v>
      </c>
      <c r="I217" s="214"/>
      <c r="J217" s="210"/>
      <c r="K217" s="210"/>
      <c r="L217" s="215"/>
      <c r="M217" s="216"/>
      <c r="N217" s="217"/>
      <c r="O217" s="217"/>
      <c r="P217" s="217"/>
      <c r="Q217" s="217"/>
      <c r="R217" s="217"/>
      <c r="S217" s="217"/>
      <c r="T217" s="218"/>
      <c r="AT217" s="219" t="s">
        <v>159</v>
      </c>
      <c r="AU217" s="219" t="s">
        <v>82</v>
      </c>
      <c r="AV217" s="14" t="s">
        <v>82</v>
      </c>
      <c r="AW217" s="14" t="s">
        <v>34</v>
      </c>
      <c r="AX217" s="14" t="s">
        <v>73</v>
      </c>
      <c r="AY217" s="219" t="s">
        <v>148</v>
      </c>
    </row>
    <row r="218" spans="1:65" s="15" customFormat="1" ht="11.25">
      <c r="B218" s="220"/>
      <c r="C218" s="221"/>
      <c r="D218" s="200" t="s">
        <v>159</v>
      </c>
      <c r="E218" s="222" t="s">
        <v>19</v>
      </c>
      <c r="F218" s="223" t="s">
        <v>162</v>
      </c>
      <c r="G218" s="221"/>
      <c r="H218" s="224">
        <v>48</v>
      </c>
      <c r="I218" s="225"/>
      <c r="J218" s="221"/>
      <c r="K218" s="221"/>
      <c r="L218" s="226"/>
      <c r="M218" s="227"/>
      <c r="N218" s="228"/>
      <c r="O218" s="228"/>
      <c r="P218" s="228"/>
      <c r="Q218" s="228"/>
      <c r="R218" s="228"/>
      <c r="S218" s="228"/>
      <c r="T218" s="229"/>
      <c r="AT218" s="230" t="s">
        <v>159</v>
      </c>
      <c r="AU218" s="230" t="s">
        <v>82</v>
      </c>
      <c r="AV218" s="15" t="s">
        <v>155</v>
      </c>
      <c r="AW218" s="15" t="s">
        <v>34</v>
      </c>
      <c r="AX218" s="15" t="s">
        <v>80</v>
      </c>
      <c r="AY218" s="230" t="s">
        <v>148</v>
      </c>
    </row>
    <row r="219" spans="1:65" s="2" customFormat="1" ht="16.5" customHeight="1">
      <c r="A219" s="36"/>
      <c r="B219" s="37"/>
      <c r="C219" s="180" t="s">
        <v>334</v>
      </c>
      <c r="D219" s="180" t="s">
        <v>150</v>
      </c>
      <c r="E219" s="181" t="s">
        <v>1621</v>
      </c>
      <c r="F219" s="182" t="s">
        <v>1622</v>
      </c>
      <c r="G219" s="183" t="s">
        <v>1610</v>
      </c>
      <c r="H219" s="184">
        <v>32</v>
      </c>
      <c r="I219" s="185"/>
      <c r="J219" s="186">
        <f>ROUND(I219*H219,2)</f>
        <v>0</v>
      </c>
      <c r="K219" s="182" t="s">
        <v>19</v>
      </c>
      <c r="L219" s="41"/>
      <c r="M219" s="187" t="s">
        <v>19</v>
      </c>
      <c r="N219" s="188" t="s">
        <v>44</v>
      </c>
      <c r="O219" s="66"/>
      <c r="P219" s="189">
        <f>O219*H219</f>
        <v>0</v>
      </c>
      <c r="Q219" s="189">
        <v>0</v>
      </c>
      <c r="R219" s="189">
        <f>Q219*H219</f>
        <v>0</v>
      </c>
      <c r="S219" s="189">
        <v>0</v>
      </c>
      <c r="T219" s="19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91" t="s">
        <v>1479</v>
      </c>
      <c r="AT219" s="191" t="s">
        <v>150</v>
      </c>
      <c r="AU219" s="191" t="s">
        <v>82</v>
      </c>
      <c r="AY219" s="19" t="s">
        <v>148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9" t="s">
        <v>80</v>
      </c>
      <c r="BK219" s="192">
        <f>ROUND(I219*H219,2)</f>
        <v>0</v>
      </c>
      <c r="BL219" s="19" t="s">
        <v>1479</v>
      </c>
      <c r="BM219" s="191" t="s">
        <v>1623</v>
      </c>
    </row>
    <row r="220" spans="1:65" s="14" customFormat="1" ht="11.25">
      <c r="B220" s="209"/>
      <c r="C220" s="210"/>
      <c r="D220" s="200" t="s">
        <v>159</v>
      </c>
      <c r="E220" s="211" t="s">
        <v>19</v>
      </c>
      <c r="F220" s="212" t="s">
        <v>1624</v>
      </c>
      <c r="G220" s="210"/>
      <c r="H220" s="213">
        <v>32</v>
      </c>
      <c r="I220" s="214"/>
      <c r="J220" s="210"/>
      <c r="K220" s="210"/>
      <c r="L220" s="215"/>
      <c r="M220" s="216"/>
      <c r="N220" s="217"/>
      <c r="O220" s="217"/>
      <c r="P220" s="217"/>
      <c r="Q220" s="217"/>
      <c r="R220" s="217"/>
      <c r="S220" s="217"/>
      <c r="T220" s="218"/>
      <c r="AT220" s="219" t="s">
        <v>159</v>
      </c>
      <c r="AU220" s="219" t="s">
        <v>82</v>
      </c>
      <c r="AV220" s="14" t="s">
        <v>82</v>
      </c>
      <c r="AW220" s="14" t="s">
        <v>34</v>
      </c>
      <c r="AX220" s="14" t="s">
        <v>73</v>
      </c>
      <c r="AY220" s="219" t="s">
        <v>148</v>
      </c>
    </row>
    <row r="221" spans="1:65" s="15" customFormat="1" ht="11.25">
      <c r="B221" s="220"/>
      <c r="C221" s="221"/>
      <c r="D221" s="200" t="s">
        <v>159</v>
      </c>
      <c r="E221" s="222" t="s">
        <v>19</v>
      </c>
      <c r="F221" s="223" t="s">
        <v>162</v>
      </c>
      <c r="G221" s="221"/>
      <c r="H221" s="224">
        <v>32</v>
      </c>
      <c r="I221" s="225"/>
      <c r="J221" s="221"/>
      <c r="K221" s="221"/>
      <c r="L221" s="226"/>
      <c r="M221" s="227"/>
      <c r="N221" s="228"/>
      <c r="O221" s="228"/>
      <c r="P221" s="228"/>
      <c r="Q221" s="228"/>
      <c r="R221" s="228"/>
      <c r="S221" s="228"/>
      <c r="T221" s="229"/>
      <c r="AT221" s="230" t="s">
        <v>159</v>
      </c>
      <c r="AU221" s="230" t="s">
        <v>82</v>
      </c>
      <c r="AV221" s="15" t="s">
        <v>155</v>
      </c>
      <c r="AW221" s="15" t="s">
        <v>34</v>
      </c>
      <c r="AX221" s="15" t="s">
        <v>80</v>
      </c>
      <c r="AY221" s="230" t="s">
        <v>148</v>
      </c>
    </row>
    <row r="222" spans="1:65" s="2" customFormat="1" ht="16.5" customHeight="1">
      <c r="A222" s="36"/>
      <c r="B222" s="37"/>
      <c r="C222" s="180" t="s">
        <v>340</v>
      </c>
      <c r="D222" s="180" t="s">
        <v>150</v>
      </c>
      <c r="E222" s="181" t="s">
        <v>1625</v>
      </c>
      <c r="F222" s="182" t="s">
        <v>1626</v>
      </c>
      <c r="G222" s="183" t="s">
        <v>1610</v>
      </c>
      <c r="H222" s="184">
        <v>12</v>
      </c>
      <c r="I222" s="185"/>
      <c r="J222" s="186">
        <f>ROUND(I222*H222,2)</f>
        <v>0</v>
      </c>
      <c r="K222" s="182" t="s">
        <v>19</v>
      </c>
      <c r="L222" s="41"/>
      <c r="M222" s="187" t="s">
        <v>19</v>
      </c>
      <c r="N222" s="188" t="s">
        <v>44</v>
      </c>
      <c r="O222" s="66"/>
      <c r="P222" s="189">
        <f>O222*H222</f>
        <v>0</v>
      </c>
      <c r="Q222" s="189">
        <v>0</v>
      </c>
      <c r="R222" s="189">
        <f>Q222*H222</f>
        <v>0</v>
      </c>
      <c r="S222" s="189">
        <v>0</v>
      </c>
      <c r="T222" s="19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1" t="s">
        <v>1479</v>
      </c>
      <c r="AT222" s="191" t="s">
        <v>150</v>
      </c>
      <c r="AU222" s="191" t="s">
        <v>82</v>
      </c>
      <c r="AY222" s="19" t="s">
        <v>148</v>
      </c>
      <c r="BE222" s="192">
        <f>IF(N222="základní",J222,0)</f>
        <v>0</v>
      </c>
      <c r="BF222" s="192">
        <f>IF(N222="snížená",J222,0)</f>
        <v>0</v>
      </c>
      <c r="BG222" s="192">
        <f>IF(N222="zákl. přenesená",J222,0)</f>
        <v>0</v>
      </c>
      <c r="BH222" s="192">
        <f>IF(N222="sníž. přenesená",J222,0)</f>
        <v>0</v>
      </c>
      <c r="BI222" s="192">
        <f>IF(N222="nulová",J222,0)</f>
        <v>0</v>
      </c>
      <c r="BJ222" s="19" t="s">
        <v>80</v>
      </c>
      <c r="BK222" s="192">
        <f>ROUND(I222*H222,2)</f>
        <v>0</v>
      </c>
      <c r="BL222" s="19" t="s">
        <v>1479</v>
      </c>
      <c r="BM222" s="191" t="s">
        <v>1627</v>
      </c>
    </row>
    <row r="223" spans="1:65" s="14" customFormat="1" ht="11.25">
      <c r="B223" s="209"/>
      <c r="C223" s="210"/>
      <c r="D223" s="200" t="s">
        <v>159</v>
      </c>
      <c r="E223" s="211" t="s">
        <v>19</v>
      </c>
      <c r="F223" s="212" t="s">
        <v>1628</v>
      </c>
      <c r="G223" s="210"/>
      <c r="H223" s="213">
        <v>12</v>
      </c>
      <c r="I223" s="214"/>
      <c r="J223" s="210"/>
      <c r="K223" s="210"/>
      <c r="L223" s="215"/>
      <c r="M223" s="216"/>
      <c r="N223" s="217"/>
      <c r="O223" s="217"/>
      <c r="P223" s="217"/>
      <c r="Q223" s="217"/>
      <c r="R223" s="217"/>
      <c r="S223" s="217"/>
      <c r="T223" s="218"/>
      <c r="AT223" s="219" t="s">
        <v>159</v>
      </c>
      <c r="AU223" s="219" t="s">
        <v>82</v>
      </c>
      <c r="AV223" s="14" t="s">
        <v>82</v>
      </c>
      <c r="AW223" s="14" t="s">
        <v>34</v>
      </c>
      <c r="AX223" s="14" t="s">
        <v>73</v>
      </c>
      <c r="AY223" s="219" t="s">
        <v>148</v>
      </c>
    </row>
    <row r="224" spans="1:65" s="15" customFormat="1" ht="11.25">
      <c r="B224" s="220"/>
      <c r="C224" s="221"/>
      <c r="D224" s="200" t="s">
        <v>159</v>
      </c>
      <c r="E224" s="222" t="s">
        <v>19</v>
      </c>
      <c r="F224" s="223" t="s">
        <v>162</v>
      </c>
      <c r="G224" s="221"/>
      <c r="H224" s="224">
        <v>12</v>
      </c>
      <c r="I224" s="225"/>
      <c r="J224" s="221"/>
      <c r="K224" s="221"/>
      <c r="L224" s="226"/>
      <c r="M224" s="227"/>
      <c r="N224" s="228"/>
      <c r="O224" s="228"/>
      <c r="P224" s="228"/>
      <c r="Q224" s="228"/>
      <c r="R224" s="228"/>
      <c r="S224" s="228"/>
      <c r="T224" s="229"/>
      <c r="AT224" s="230" t="s">
        <v>159</v>
      </c>
      <c r="AU224" s="230" t="s">
        <v>82</v>
      </c>
      <c r="AV224" s="15" t="s">
        <v>155</v>
      </c>
      <c r="AW224" s="15" t="s">
        <v>34</v>
      </c>
      <c r="AX224" s="15" t="s">
        <v>80</v>
      </c>
      <c r="AY224" s="230" t="s">
        <v>148</v>
      </c>
    </row>
    <row r="225" spans="1:65" s="2" customFormat="1" ht="16.5" customHeight="1">
      <c r="A225" s="36"/>
      <c r="B225" s="37"/>
      <c r="C225" s="180" t="s">
        <v>348</v>
      </c>
      <c r="D225" s="180" t="s">
        <v>150</v>
      </c>
      <c r="E225" s="181" t="s">
        <v>1629</v>
      </c>
      <c r="F225" s="182" t="s">
        <v>1630</v>
      </c>
      <c r="G225" s="183" t="s">
        <v>1192</v>
      </c>
      <c r="H225" s="184">
        <v>100</v>
      </c>
      <c r="I225" s="185"/>
      <c r="J225" s="186">
        <f>ROUND(I225*H225,2)</f>
        <v>0</v>
      </c>
      <c r="K225" s="182" t="s">
        <v>19</v>
      </c>
      <c r="L225" s="41"/>
      <c r="M225" s="187" t="s">
        <v>19</v>
      </c>
      <c r="N225" s="188" t="s">
        <v>44</v>
      </c>
      <c r="O225" s="66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91" t="s">
        <v>1479</v>
      </c>
      <c r="AT225" s="191" t="s">
        <v>150</v>
      </c>
      <c r="AU225" s="191" t="s">
        <v>82</v>
      </c>
      <c r="AY225" s="19" t="s">
        <v>148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9" t="s">
        <v>80</v>
      </c>
      <c r="BK225" s="192">
        <f>ROUND(I225*H225,2)</f>
        <v>0</v>
      </c>
      <c r="BL225" s="19" t="s">
        <v>1479</v>
      </c>
      <c r="BM225" s="191" t="s">
        <v>1631</v>
      </c>
    </row>
    <row r="226" spans="1:65" s="14" customFormat="1" ht="11.25">
      <c r="B226" s="209"/>
      <c r="C226" s="210"/>
      <c r="D226" s="200" t="s">
        <v>159</v>
      </c>
      <c r="E226" s="211" t="s">
        <v>19</v>
      </c>
      <c r="F226" s="212" t="s">
        <v>1632</v>
      </c>
      <c r="G226" s="210"/>
      <c r="H226" s="213">
        <v>100</v>
      </c>
      <c r="I226" s="214"/>
      <c r="J226" s="210"/>
      <c r="K226" s="210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159</v>
      </c>
      <c r="AU226" s="219" t="s">
        <v>82</v>
      </c>
      <c r="AV226" s="14" t="s">
        <v>82</v>
      </c>
      <c r="AW226" s="14" t="s">
        <v>34</v>
      </c>
      <c r="AX226" s="14" t="s">
        <v>73</v>
      </c>
      <c r="AY226" s="219" t="s">
        <v>148</v>
      </c>
    </row>
    <row r="227" spans="1:65" s="15" customFormat="1" ht="11.25">
      <c r="B227" s="220"/>
      <c r="C227" s="221"/>
      <c r="D227" s="200" t="s">
        <v>159</v>
      </c>
      <c r="E227" s="222" t="s">
        <v>19</v>
      </c>
      <c r="F227" s="223" t="s">
        <v>162</v>
      </c>
      <c r="G227" s="221"/>
      <c r="H227" s="224">
        <v>100</v>
      </c>
      <c r="I227" s="225"/>
      <c r="J227" s="221"/>
      <c r="K227" s="221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159</v>
      </c>
      <c r="AU227" s="230" t="s">
        <v>82</v>
      </c>
      <c r="AV227" s="15" t="s">
        <v>155</v>
      </c>
      <c r="AW227" s="15" t="s">
        <v>34</v>
      </c>
      <c r="AX227" s="15" t="s">
        <v>80</v>
      </c>
      <c r="AY227" s="230" t="s">
        <v>148</v>
      </c>
    </row>
    <row r="228" spans="1:65" s="2" customFormat="1" ht="16.5" customHeight="1">
      <c r="A228" s="36"/>
      <c r="B228" s="37"/>
      <c r="C228" s="180" t="s">
        <v>354</v>
      </c>
      <c r="D228" s="180" t="s">
        <v>150</v>
      </c>
      <c r="E228" s="181" t="s">
        <v>1633</v>
      </c>
      <c r="F228" s="182" t="s">
        <v>1634</v>
      </c>
      <c r="G228" s="183" t="s">
        <v>1192</v>
      </c>
      <c r="H228" s="184">
        <v>200</v>
      </c>
      <c r="I228" s="185"/>
      <c r="J228" s="186">
        <f>ROUND(I228*H228,2)</f>
        <v>0</v>
      </c>
      <c r="K228" s="182" t="s">
        <v>19</v>
      </c>
      <c r="L228" s="41"/>
      <c r="M228" s="187" t="s">
        <v>19</v>
      </c>
      <c r="N228" s="188" t="s">
        <v>44</v>
      </c>
      <c r="O228" s="66"/>
      <c r="P228" s="189">
        <f>O228*H228</f>
        <v>0</v>
      </c>
      <c r="Q228" s="189">
        <v>0</v>
      </c>
      <c r="R228" s="189">
        <f>Q228*H228</f>
        <v>0</v>
      </c>
      <c r="S228" s="189">
        <v>0</v>
      </c>
      <c r="T228" s="19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91" t="s">
        <v>1479</v>
      </c>
      <c r="AT228" s="191" t="s">
        <v>150</v>
      </c>
      <c r="AU228" s="191" t="s">
        <v>82</v>
      </c>
      <c r="AY228" s="19" t="s">
        <v>148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19" t="s">
        <v>80</v>
      </c>
      <c r="BK228" s="192">
        <f>ROUND(I228*H228,2)</f>
        <v>0</v>
      </c>
      <c r="BL228" s="19" t="s">
        <v>1479</v>
      </c>
      <c r="BM228" s="191" t="s">
        <v>1635</v>
      </c>
    </row>
    <row r="229" spans="1:65" s="14" customFormat="1" ht="11.25">
      <c r="B229" s="209"/>
      <c r="C229" s="210"/>
      <c r="D229" s="200" t="s">
        <v>159</v>
      </c>
      <c r="E229" s="211" t="s">
        <v>19</v>
      </c>
      <c r="F229" s="212" t="s">
        <v>1636</v>
      </c>
      <c r="G229" s="210"/>
      <c r="H229" s="213">
        <v>200</v>
      </c>
      <c r="I229" s="214"/>
      <c r="J229" s="210"/>
      <c r="K229" s="210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159</v>
      </c>
      <c r="AU229" s="219" t="s">
        <v>82</v>
      </c>
      <c r="AV229" s="14" t="s">
        <v>82</v>
      </c>
      <c r="AW229" s="14" t="s">
        <v>34</v>
      </c>
      <c r="AX229" s="14" t="s">
        <v>73</v>
      </c>
      <c r="AY229" s="219" t="s">
        <v>148</v>
      </c>
    </row>
    <row r="230" spans="1:65" s="15" customFormat="1" ht="11.25">
      <c r="B230" s="220"/>
      <c r="C230" s="221"/>
      <c r="D230" s="200" t="s">
        <v>159</v>
      </c>
      <c r="E230" s="222" t="s">
        <v>19</v>
      </c>
      <c r="F230" s="223" t="s">
        <v>162</v>
      </c>
      <c r="G230" s="221"/>
      <c r="H230" s="224">
        <v>200</v>
      </c>
      <c r="I230" s="225"/>
      <c r="J230" s="221"/>
      <c r="K230" s="221"/>
      <c r="L230" s="226"/>
      <c r="M230" s="227"/>
      <c r="N230" s="228"/>
      <c r="O230" s="228"/>
      <c r="P230" s="228"/>
      <c r="Q230" s="228"/>
      <c r="R230" s="228"/>
      <c r="S230" s="228"/>
      <c r="T230" s="229"/>
      <c r="AT230" s="230" t="s">
        <v>159</v>
      </c>
      <c r="AU230" s="230" t="s">
        <v>82</v>
      </c>
      <c r="AV230" s="15" t="s">
        <v>155</v>
      </c>
      <c r="AW230" s="15" t="s">
        <v>34</v>
      </c>
      <c r="AX230" s="15" t="s">
        <v>80</v>
      </c>
      <c r="AY230" s="230" t="s">
        <v>148</v>
      </c>
    </row>
    <row r="231" spans="1:65" s="2" customFormat="1" ht="16.5" customHeight="1">
      <c r="A231" s="36"/>
      <c r="B231" s="37"/>
      <c r="C231" s="180" t="s">
        <v>359</v>
      </c>
      <c r="D231" s="180" t="s">
        <v>150</v>
      </c>
      <c r="E231" s="181" t="s">
        <v>1637</v>
      </c>
      <c r="F231" s="182" t="s">
        <v>1638</v>
      </c>
      <c r="G231" s="183" t="s">
        <v>1192</v>
      </c>
      <c r="H231" s="184">
        <v>100</v>
      </c>
      <c r="I231" s="185"/>
      <c r="J231" s="186">
        <f>ROUND(I231*H231,2)</f>
        <v>0</v>
      </c>
      <c r="K231" s="182" t="s">
        <v>19</v>
      </c>
      <c r="L231" s="41"/>
      <c r="M231" s="187" t="s">
        <v>19</v>
      </c>
      <c r="N231" s="188" t="s">
        <v>44</v>
      </c>
      <c r="O231" s="66"/>
      <c r="P231" s="189">
        <f>O231*H231</f>
        <v>0</v>
      </c>
      <c r="Q231" s="189">
        <v>0</v>
      </c>
      <c r="R231" s="189">
        <f>Q231*H231</f>
        <v>0</v>
      </c>
      <c r="S231" s="189">
        <v>0</v>
      </c>
      <c r="T231" s="19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1" t="s">
        <v>1479</v>
      </c>
      <c r="AT231" s="191" t="s">
        <v>150</v>
      </c>
      <c r="AU231" s="191" t="s">
        <v>82</v>
      </c>
      <c r="AY231" s="19" t="s">
        <v>148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9" t="s">
        <v>80</v>
      </c>
      <c r="BK231" s="192">
        <f>ROUND(I231*H231,2)</f>
        <v>0</v>
      </c>
      <c r="BL231" s="19" t="s">
        <v>1479</v>
      </c>
      <c r="BM231" s="191" t="s">
        <v>1639</v>
      </c>
    </row>
    <row r="232" spans="1:65" s="14" customFormat="1" ht="11.25">
      <c r="B232" s="209"/>
      <c r="C232" s="210"/>
      <c r="D232" s="200" t="s">
        <v>159</v>
      </c>
      <c r="E232" s="211" t="s">
        <v>19</v>
      </c>
      <c r="F232" s="212" t="s">
        <v>1640</v>
      </c>
      <c r="G232" s="210"/>
      <c r="H232" s="213">
        <v>100</v>
      </c>
      <c r="I232" s="214"/>
      <c r="J232" s="210"/>
      <c r="K232" s="210"/>
      <c r="L232" s="215"/>
      <c r="M232" s="216"/>
      <c r="N232" s="217"/>
      <c r="O232" s="217"/>
      <c r="P232" s="217"/>
      <c r="Q232" s="217"/>
      <c r="R232" s="217"/>
      <c r="S232" s="217"/>
      <c r="T232" s="218"/>
      <c r="AT232" s="219" t="s">
        <v>159</v>
      </c>
      <c r="AU232" s="219" t="s">
        <v>82</v>
      </c>
      <c r="AV232" s="14" t="s">
        <v>82</v>
      </c>
      <c r="AW232" s="14" t="s">
        <v>34</v>
      </c>
      <c r="AX232" s="14" t="s">
        <v>73</v>
      </c>
      <c r="AY232" s="219" t="s">
        <v>148</v>
      </c>
    </row>
    <row r="233" spans="1:65" s="15" customFormat="1" ht="11.25">
      <c r="B233" s="220"/>
      <c r="C233" s="221"/>
      <c r="D233" s="200" t="s">
        <v>159</v>
      </c>
      <c r="E233" s="222" t="s">
        <v>19</v>
      </c>
      <c r="F233" s="223" t="s">
        <v>162</v>
      </c>
      <c r="G233" s="221"/>
      <c r="H233" s="224">
        <v>100</v>
      </c>
      <c r="I233" s="225"/>
      <c r="J233" s="221"/>
      <c r="K233" s="221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159</v>
      </c>
      <c r="AU233" s="230" t="s">
        <v>82</v>
      </c>
      <c r="AV233" s="15" t="s">
        <v>155</v>
      </c>
      <c r="AW233" s="15" t="s">
        <v>34</v>
      </c>
      <c r="AX233" s="15" t="s">
        <v>80</v>
      </c>
      <c r="AY233" s="230" t="s">
        <v>148</v>
      </c>
    </row>
    <row r="234" spans="1:65" s="2" customFormat="1" ht="21.75" customHeight="1">
      <c r="A234" s="36"/>
      <c r="B234" s="37"/>
      <c r="C234" s="180" t="s">
        <v>364</v>
      </c>
      <c r="D234" s="180" t="s">
        <v>150</v>
      </c>
      <c r="E234" s="181" t="s">
        <v>1641</v>
      </c>
      <c r="F234" s="182" t="s">
        <v>1642</v>
      </c>
      <c r="G234" s="183" t="s">
        <v>343</v>
      </c>
      <c r="H234" s="184">
        <v>2</v>
      </c>
      <c r="I234" s="185"/>
      <c r="J234" s="186">
        <f>ROUND(I234*H234,2)</f>
        <v>0</v>
      </c>
      <c r="K234" s="182" t="s">
        <v>19</v>
      </c>
      <c r="L234" s="41"/>
      <c r="M234" s="187" t="s">
        <v>19</v>
      </c>
      <c r="N234" s="188" t="s">
        <v>44</v>
      </c>
      <c r="O234" s="66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91" t="s">
        <v>1479</v>
      </c>
      <c r="AT234" s="191" t="s">
        <v>150</v>
      </c>
      <c r="AU234" s="191" t="s">
        <v>82</v>
      </c>
      <c r="AY234" s="19" t="s">
        <v>148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9" t="s">
        <v>80</v>
      </c>
      <c r="BK234" s="192">
        <f>ROUND(I234*H234,2)</f>
        <v>0</v>
      </c>
      <c r="BL234" s="19" t="s">
        <v>1479</v>
      </c>
      <c r="BM234" s="191" t="s">
        <v>1643</v>
      </c>
    </row>
    <row r="235" spans="1:65" s="14" customFormat="1" ht="11.25">
      <c r="B235" s="209"/>
      <c r="C235" s="210"/>
      <c r="D235" s="200" t="s">
        <v>159</v>
      </c>
      <c r="E235" s="211" t="s">
        <v>19</v>
      </c>
      <c r="F235" s="212" t="s">
        <v>1644</v>
      </c>
      <c r="G235" s="210"/>
      <c r="H235" s="213">
        <v>2</v>
      </c>
      <c r="I235" s="214"/>
      <c r="J235" s="210"/>
      <c r="K235" s="210"/>
      <c r="L235" s="215"/>
      <c r="M235" s="216"/>
      <c r="N235" s="217"/>
      <c r="O235" s="217"/>
      <c r="P235" s="217"/>
      <c r="Q235" s="217"/>
      <c r="R235" s="217"/>
      <c r="S235" s="217"/>
      <c r="T235" s="218"/>
      <c r="AT235" s="219" t="s">
        <v>159</v>
      </c>
      <c r="AU235" s="219" t="s">
        <v>82</v>
      </c>
      <c r="AV235" s="14" t="s">
        <v>82</v>
      </c>
      <c r="AW235" s="14" t="s">
        <v>34</v>
      </c>
      <c r="AX235" s="14" t="s">
        <v>73</v>
      </c>
      <c r="AY235" s="219" t="s">
        <v>148</v>
      </c>
    </row>
    <row r="236" spans="1:65" s="15" customFormat="1" ht="11.25">
      <c r="B236" s="220"/>
      <c r="C236" s="221"/>
      <c r="D236" s="200" t="s">
        <v>159</v>
      </c>
      <c r="E236" s="222" t="s">
        <v>19</v>
      </c>
      <c r="F236" s="223" t="s">
        <v>162</v>
      </c>
      <c r="G236" s="221"/>
      <c r="H236" s="224">
        <v>2</v>
      </c>
      <c r="I236" s="225"/>
      <c r="J236" s="221"/>
      <c r="K236" s="221"/>
      <c r="L236" s="226"/>
      <c r="M236" s="227"/>
      <c r="N236" s="228"/>
      <c r="O236" s="228"/>
      <c r="P236" s="228"/>
      <c r="Q236" s="228"/>
      <c r="R236" s="228"/>
      <c r="S236" s="228"/>
      <c r="T236" s="229"/>
      <c r="AT236" s="230" t="s">
        <v>159</v>
      </c>
      <c r="AU236" s="230" t="s">
        <v>82</v>
      </c>
      <c r="AV236" s="15" t="s">
        <v>155</v>
      </c>
      <c r="AW236" s="15" t="s">
        <v>34</v>
      </c>
      <c r="AX236" s="15" t="s">
        <v>80</v>
      </c>
      <c r="AY236" s="230" t="s">
        <v>148</v>
      </c>
    </row>
    <row r="237" spans="1:65" s="2" customFormat="1" ht="16.5" customHeight="1">
      <c r="A237" s="36"/>
      <c r="B237" s="37"/>
      <c r="C237" s="180" t="s">
        <v>369</v>
      </c>
      <c r="D237" s="180" t="s">
        <v>150</v>
      </c>
      <c r="E237" s="181" t="s">
        <v>1645</v>
      </c>
      <c r="F237" s="182" t="s">
        <v>1646</v>
      </c>
      <c r="G237" s="183" t="s">
        <v>343</v>
      </c>
      <c r="H237" s="184">
        <v>1</v>
      </c>
      <c r="I237" s="185"/>
      <c r="J237" s="186">
        <f>ROUND(I237*H237,2)</f>
        <v>0</v>
      </c>
      <c r="K237" s="182" t="s">
        <v>19</v>
      </c>
      <c r="L237" s="41"/>
      <c r="M237" s="187" t="s">
        <v>19</v>
      </c>
      <c r="N237" s="188" t="s">
        <v>44</v>
      </c>
      <c r="O237" s="66"/>
      <c r="P237" s="189">
        <f>O237*H237</f>
        <v>0</v>
      </c>
      <c r="Q237" s="189">
        <v>0</v>
      </c>
      <c r="R237" s="189">
        <f>Q237*H237</f>
        <v>0</v>
      </c>
      <c r="S237" s="189">
        <v>0</v>
      </c>
      <c r="T237" s="19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91" t="s">
        <v>155</v>
      </c>
      <c r="AT237" s="191" t="s">
        <v>150</v>
      </c>
      <c r="AU237" s="191" t="s">
        <v>82</v>
      </c>
      <c r="AY237" s="19" t="s">
        <v>148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9" t="s">
        <v>80</v>
      </c>
      <c r="BK237" s="192">
        <f>ROUND(I237*H237,2)</f>
        <v>0</v>
      </c>
      <c r="BL237" s="19" t="s">
        <v>155</v>
      </c>
      <c r="BM237" s="191" t="s">
        <v>1647</v>
      </c>
    </row>
    <row r="238" spans="1:65" s="2" customFormat="1" ht="29.25">
      <c r="A238" s="36"/>
      <c r="B238" s="37"/>
      <c r="C238" s="38"/>
      <c r="D238" s="200" t="s">
        <v>289</v>
      </c>
      <c r="E238" s="38"/>
      <c r="F238" s="241" t="s">
        <v>1648</v>
      </c>
      <c r="G238" s="38"/>
      <c r="H238" s="38"/>
      <c r="I238" s="195"/>
      <c r="J238" s="38"/>
      <c r="K238" s="38"/>
      <c r="L238" s="41"/>
      <c r="M238" s="196"/>
      <c r="N238" s="197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289</v>
      </c>
      <c r="AU238" s="19" t="s">
        <v>82</v>
      </c>
    </row>
    <row r="239" spans="1:65" s="14" customFormat="1" ht="11.25">
      <c r="B239" s="209"/>
      <c r="C239" s="210"/>
      <c r="D239" s="200" t="s">
        <v>159</v>
      </c>
      <c r="E239" s="211" t="s">
        <v>19</v>
      </c>
      <c r="F239" s="212" t="s">
        <v>1649</v>
      </c>
      <c r="G239" s="210"/>
      <c r="H239" s="213">
        <v>1</v>
      </c>
      <c r="I239" s="214"/>
      <c r="J239" s="210"/>
      <c r="K239" s="210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159</v>
      </c>
      <c r="AU239" s="219" t="s">
        <v>82</v>
      </c>
      <c r="AV239" s="14" t="s">
        <v>82</v>
      </c>
      <c r="AW239" s="14" t="s">
        <v>34</v>
      </c>
      <c r="AX239" s="14" t="s">
        <v>73</v>
      </c>
      <c r="AY239" s="219" t="s">
        <v>148</v>
      </c>
    </row>
    <row r="240" spans="1:65" s="15" customFormat="1" ht="11.25">
      <c r="B240" s="220"/>
      <c r="C240" s="221"/>
      <c r="D240" s="200" t="s">
        <v>159</v>
      </c>
      <c r="E240" s="222" t="s">
        <v>19</v>
      </c>
      <c r="F240" s="223" t="s">
        <v>162</v>
      </c>
      <c r="G240" s="221"/>
      <c r="H240" s="224">
        <v>1</v>
      </c>
      <c r="I240" s="225"/>
      <c r="J240" s="221"/>
      <c r="K240" s="221"/>
      <c r="L240" s="226"/>
      <c r="M240" s="258"/>
      <c r="N240" s="259"/>
      <c r="O240" s="259"/>
      <c r="P240" s="259"/>
      <c r="Q240" s="259"/>
      <c r="R240" s="259"/>
      <c r="S240" s="259"/>
      <c r="T240" s="260"/>
      <c r="AT240" s="230" t="s">
        <v>159</v>
      </c>
      <c r="AU240" s="230" t="s">
        <v>82</v>
      </c>
      <c r="AV240" s="15" t="s">
        <v>155</v>
      </c>
      <c r="AW240" s="15" t="s">
        <v>34</v>
      </c>
      <c r="AX240" s="15" t="s">
        <v>80</v>
      </c>
      <c r="AY240" s="230" t="s">
        <v>148</v>
      </c>
    </row>
    <row r="241" spans="1:31" s="2" customFormat="1" ht="6.95" customHeight="1">
      <c r="A241" s="36"/>
      <c r="B241" s="49"/>
      <c r="C241" s="50"/>
      <c r="D241" s="50"/>
      <c r="E241" s="50"/>
      <c r="F241" s="50"/>
      <c r="G241" s="50"/>
      <c r="H241" s="50"/>
      <c r="I241" s="50"/>
      <c r="J241" s="50"/>
      <c r="K241" s="50"/>
      <c r="L241" s="41"/>
      <c r="M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</row>
  </sheetData>
  <sheetProtection algorithmName="SHA-512" hashValue="WLtd3VZ7vLKtwdKPV3lXqp4ji0JXtm8Qc/zq3UN672hWeAaQ8U/nnNBMMTJyl1k+dbPze2s+1o6DbBgK0zwx+g==" saltValue="eOfipvQtQEmPVwO3SX5zXPY9Rhci1Jtv/2wIWMkoxcNjVPEXJE7+P5/ggJDuuOWzvixg6ORGoymRIkKjCc0lIw==" spinCount="100000" sheet="1" objects="1" scenarios="1" formatColumns="0" formatRows="0" autoFilter="0"/>
  <autoFilter ref="C92:K240" xr:uid="{00000000-0009-0000-0000-000004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105" r:id="rId1" xr:uid="{00000000-0004-0000-0400-000000000000}"/>
    <hyperlink ref="F112" r:id="rId2" xr:uid="{00000000-0004-0000-0400-000001000000}"/>
    <hyperlink ref="F116" r:id="rId3" xr:uid="{00000000-0004-0000-0400-000002000000}"/>
    <hyperlink ref="F120" r:id="rId4" xr:uid="{00000000-0004-0000-0400-000003000000}"/>
    <hyperlink ref="F136" r:id="rId5" xr:uid="{00000000-0004-0000-0400-000004000000}"/>
    <hyperlink ref="F149" r:id="rId6" xr:uid="{00000000-0004-0000-0400-000005000000}"/>
    <hyperlink ref="F161" r:id="rId7" xr:uid="{00000000-0004-0000-0400-000006000000}"/>
    <hyperlink ref="F167" r:id="rId8" xr:uid="{00000000-0004-0000-0400-000007000000}"/>
    <hyperlink ref="F179" r:id="rId9" xr:uid="{00000000-0004-0000-0400-000008000000}"/>
    <hyperlink ref="F182" r:id="rId10" xr:uid="{00000000-0004-0000-0400-000009000000}"/>
    <hyperlink ref="F197" r:id="rId11" xr:uid="{00000000-0004-0000-0400-00000A000000}"/>
    <hyperlink ref="F204" r:id="rId12" xr:uid="{00000000-0004-0000-0400-00000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79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9" t="s">
        <v>102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108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0" t="str">
        <f>'Rekapitulace stavby'!K6</f>
        <v>Oprava mostů na trati Hrubá Voda – Domašov</v>
      </c>
      <c r="F7" s="391"/>
      <c r="G7" s="391"/>
      <c r="H7" s="391"/>
      <c r="L7" s="22"/>
    </row>
    <row r="8" spans="1:46" s="1" customFormat="1" ht="12" customHeight="1">
      <c r="B8" s="22"/>
      <c r="D8" s="114" t="s">
        <v>109</v>
      </c>
      <c r="L8" s="22"/>
    </row>
    <row r="9" spans="1:46" s="2" customFormat="1" ht="16.5" customHeight="1">
      <c r="A9" s="36"/>
      <c r="B9" s="41"/>
      <c r="C9" s="36"/>
      <c r="D9" s="36"/>
      <c r="E9" s="390" t="s">
        <v>1650</v>
      </c>
      <c r="F9" s="392"/>
      <c r="G9" s="392"/>
      <c r="H9" s="392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111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3" t="s">
        <v>1651</v>
      </c>
      <c r="F11" s="392"/>
      <c r="G11" s="392"/>
      <c r="H11" s="392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stavby'!AN8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">
        <v>26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29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25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4" t="str">
        <f>'Rekapitulace stavby'!E14</f>
        <v>Vyplň údaj</v>
      </c>
      <c r="F20" s="395"/>
      <c r="G20" s="395"/>
      <c r="H20" s="395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25</v>
      </c>
      <c r="J22" s="105" t="s">
        <v>19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33</v>
      </c>
      <c r="F23" s="36"/>
      <c r="G23" s="36"/>
      <c r="H23" s="36"/>
      <c r="I23" s="114" t="s">
        <v>28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35</v>
      </c>
      <c r="E25" s="36"/>
      <c r="F25" s="36"/>
      <c r="G25" s="36"/>
      <c r="H25" s="36"/>
      <c r="I25" s="114" t="s">
        <v>25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36</v>
      </c>
      <c r="F26" s="36"/>
      <c r="G26" s="36"/>
      <c r="H26" s="36"/>
      <c r="I26" s="114" t="s">
        <v>28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47.25" customHeight="1">
      <c r="A29" s="117"/>
      <c r="B29" s="118"/>
      <c r="C29" s="117"/>
      <c r="D29" s="117"/>
      <c r="E29" s="396" t="s">
        <v>113</v>
      </c>
      <c r="F29" s="396"/>
      <c r="G29" s="396"/>
      <c r="H29" s="396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ROUND(J99,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ROUND((SUM(BE99:BE789)),  2)</f>
        <v>0</v>
      </c>
      <c r="G35" s="36"/>
      <c r="H35" s="36"/>
      <c r="I35" s="126">
        <v>0.21</v>
      </c>
      <c r="J35" s="125">
        <f>ROUND(((SUM(BE99:BE789))*I35),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ROUND((SUM(BF99:BF789)),  2)</f>
        <v>0</v>
      </c>
      <c r="G36" s="36"/>
      <c r="H36" s="36"/>
      <c r="I36" s="126">
        <v>0.15</v>
      </c>
      <c r="J36" s="125">
        <f>ROUND(((SUM(BF99:BF789))*I36),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ROUND((SUM(BG99:BG789)),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ROUND((SUM(BH99:BH789)),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ROUND((SUM(BI99:BI789)),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7" t="str">
        <f>E7</f>
        <v>Oprava mostů na trati Hrubá Voda – Domašov</v>
      </c>
      <c r="F50" s="398"/>
      <c r="G50" s="398"/>
      <c r="H50" s="39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7" t="s">
        <v>1650</v>
      </c>
      <c r="F52" s="399"/>
      <c r="G52" s="399"/>
      <c r="H52" s="399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6" t="str">
        <f>E11</f>
        <v>SO 02.1 - Most v km 22,452 - most</v>
      </c>
      <c r="F54" s="399"/>
      <c r="G54" s="399"/>
      <c r="H54" s="399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Hlubočky/Domašov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25.7" customHeight="1">
      <c r="A58" s="36"/>
      <c r="B58" s="37"/>
      <c r="C58" s="31" t="s">
        <v>24</v>
      </c>
      <c r="D58" s="38"/>
      <c r="E58" s="38"/>
      <c r="F58" s="29" t="str">
        <f>E17</f>
        <v>Správa železnic, státní organizace</v>
      </c>
      <c r="G58" s="38"/>
      <c r="H58" s="38"/>
      <c r="I58" s="31" t="s">
        <v>32</v>
      </c>
      <c r="J58" s="34" t="str">
        <f>E23</f>
        <v>MORAVIA CONSULT Olomouc a.s.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5.7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35</v>
      </c>
      <c r="J59" s="34" t="str">
        <f>E26</f>
        <v>Ing. et Ing. Ondřej Suk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115</v>
      </c>
      <c r="D61" s="139"/>
      <c r="E61" s="139"/>
      <c r="F61" s="139"/>
      <c r="G61" s="139"/>
      <c r="H61" s="139"/>
      <c r="I61" s="139"/>
      <c r="J61" s="140" t="s">
        <v>116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J99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117</v>
      </c>
    </row>
    <row r="64" spans="1:47" s="9" customFormat="1" ht="24.95" customHeight="1">
      <c r="B64" s="142"/>
      <c r="C64" s="143"/>
      <c r="D64" s="144" t="s">
        <v>118</v>
      </c>
      <c r="E64" s="145"/>
      <c r="F64" s="145"/>
      <c r="G64" s="145"/>
      <c r="H64" s="145"/>
      <c r="I64" s="145"/>
      <c r="J64" s="146">
        <f>J100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119</v>
      </c>
      <c r="E65" s="150"/>
      <c r="F65" s="150"/>
      <c r="G65" s="150"/>
      <c r="H65" s="150"/>
      <c r="I65" s="150"/>
      <c r="J65" s="151">
        <f>J101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120</v>
      </c>
      <c r="E66" s="150"/>
      <c r="F66" s="150"/>
      <c r="G66" s="150"/>
      <c r="H66" s="150"/>
      <c r="I66" s="150"/>
      <c r="J66" s="151">
        <f>J148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121</v>
      </c>
      <c r="E67" s="150"/>
      <c r="F67" s="150"/>
      <c r="G67" s="150"/>
      <c r="H67" s="150"/>
      <c r="I67" s="150"/>
      <c r="J67" s="151">
        <f>J177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122</v>
      </c>
      <c r="E68" s="150"/>
      <c r="F68" s="150"/>
      <c r="G68" s="150"/>
      <c r="H68" s="150"/>
      <c r="I68" s="150"/>
      <c r="J68" s="151">
        <f>J203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1185</v>
      </c>
      <c r="E69" s="150"/>
      <c r="F69" s="150"/>
      <c r="G69" s="150"/>
      <c r="H69" s="150"/>
      <c r="I69" s="150"/>
      <c r="J69" s="151">
        <f>J317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125</v>
      </c>
      <c r="E70" s="150"/>
      <c r="F70" s="150"/>
      <c r="G70" s="150"/>
      <c r="H70" s="150"/>
      <c r="I70" s="150"/>
      <c r="J70" s="151">
        <f>J323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126</v>
      </c>
      <c r="E71" s="150"/>
      <c r="F71" s="150"/>
      <c r="G71" s="150"/>
      <c r="H71" s="150"/>
      <c r="I71" s="150"/>
      <c r="J71" s="151">
        <f>J602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127</v>
      </c>
      <c r="E72" s="150"/>
      <c r="F72" s="150"/>
      <c r="G72" s="150"/>
      <c r="H72" s="150"/>
      <c r="I72" s="150"/>
      <c r="J72" s="151">
        <f>J625</f>
        <v>0</v>
      </c>
      <c r="K72" s="99"/>
      <c r="L72" s="152"/>
    </row>
    <row r="73" spans="1:31" s="9" customFormat="1" ht="24.95" customHeight="1">
      <c r="B73" s="142"/>
      <c r="C73" s="143"/>
      <c r="D73" s="144" t="s">
        <v>128</v>
      </c>
      <c r="E73" s="145"/>
      <c r="F73" s="145"/>
      <c r="G73" s="145"/>
      <c r="H73" s="145"/>
      <c r="I73" s="145"/>
      <c r="J73" s="146">
        <f>J628</f>
        <v>0</v>
      </c>
      <c r="K73" s="143"/>
      <c r="L73" s="147"/>
    </row>
    <row r="74" spans="1:31" s="10" customFormat="1" ht="19.899999999999999" customHeight="1">
      <c r="B74" s="148"/>
      <c r="C74" s="99"/>
      <c r="D74" s="149" t="s">
        <v>129</v>
      </c>
      <c r="E74" s="150"/>
      <c r="F74" s="150"/>
      <c r="G74" s="150"/>
      <c r="H74" s="150"/>
      <c r="I74" s="150"/>
      <c r="J74" s="151">
        <f>J629</f>
        <v>0</v>
      </c>
      <c r="K74" s="99"/>
      <c r="L74" s="152"/>
    </row>
    <row r="75" spans="1:31" s="10" customFormat="1" ht="19.899999999999999" customHeight="1">
      <c r="B75" s="148"/>
      <c r="C75" s="99"/>
      <c r="D75" s="149" t="s">
        <v>1652</v>
      </c>
      <c r="E75" s="150"/>
      <c r="F75" s="150"/>
      <c r="G75" s="150"/>
      <c r="H75" s="150"/>
      <c r="I75" s="150"/>
      <c r="J75" s="151">
        <f>J696</f>
        <v>0</v>
      </c>
      <c r="K75" s="99"/>
      <c r="L75" s="152"/>
    </row>
    <row r="76" spans="1:31" s="10" customFormat="1" ht="19.899999999999999" customHeight="1">
      <c r="B76" s="148"/>
      <c r="C76" s="99"/>
      <c r="D76" s="149" t="s">
        <v>1653</v>
      </c>
      <c r="E76" s="150"/>
      <c r="F76" s="150"/>
      <c r="G76" s="150"/>
      <c r="H76" s="150"/>
      <c r="I76" s="150"/>
      <c r="J76" s="151">
        <f>J701</f>
        <v>0</v>
      </c>
      <c r="K76" s="99"/>
      <c r="L76" s="152"/>
    </row>
    <row r="77" spans="1:31" s="10" customFormat="1" ht="19.899999999999999" customHeight="1">
      <c r="B77" s="148"/>
      <c r="C77" s="99"/>
      <c r="D77" s="149" t="s">
        <v>131</v>
      </c>
      <c r="E77" s="150"/>
      <c r="F77" s="150"/>
      <c r="G77" s="150"/>
      <c r="H77" s="150"/>
      <c r="I77" s="150"/>
      <c r="J77" s="151">
        <f>J707</f>
        <v>0</v>
      </c>
      <c r="K77" s="99"/>
      <c r="L77" s="152"/>
    </row>
    <row r="78" spans="1:31" s="2" customFormat="1" ht="21.7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3" spans="1:31" s="2" customFormat="1" ht="6.95" customHeight="1">
      <c r="A83" s="36"/>
      <c r="B83" s="51"/>
      <c r="C83" s="52"/>
      <c r="D83" s="52"/>
      <c r="E83" s="52"/>
      <c r="F83" s="52"/>
      <c r="G83" s="52"/>
      <c r="H83" s="52"/>
      <c r="I83" s="52"/>
      <c r="J83" s="52"/>
      <c r="K83" s="52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24.95" customHeight="1">
      <c r="A84" s="36"/>
      <c r="B84" s="37"/>
      <c r="C84" s="25" t="s">
        <v>133</v>
      </c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12" customHeight="1">
      <c r="A86" s="36"/>
      <c r="B86" s="37"/>
      <c r="C86" s="31" t="s">
        <v>16</v>
      </c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6.5" customHeight="1">
      <c r="A87" s="36"/>
      <c r="B87" s="37"/>
      <c r="C87" s="38"/>
      <c r="D87" s="38"/>
      <c r="E87" s="397" t="str">
        <f>E7</f>
        <v>Oprava mostů na trati Hrubá Voda – Domašov</v>
      </c>
      <c r="F87" s="398"/>
      <c r="G87" s="398"/>
      <c r="H87" s="39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1" customFormat="1" ht="12" customHeight="1">
      <c r="B88" s="23"/>
      <c r="C88" s="31" t="s">
        <v>109</v>
      </c>
      <c r="D88" s="24"/>
      <c r="E88" s="24"/>
      <c r="F88" s="24"/>
      <c r="G88" s="24"/>
      <c r="H88" s="24"/>
      <c r="I88" s="24"/>
      <c r="J88" s="24"/>
      <c r="K88" s="24"/>
      <c r="L88" s="22"/>
    </row>
    <row r="89" spans="1:31" s="2" customFormat="1" ht="16.5" customHeight="1">
      <c r="A89" s="36"/>
      <c r="B89" s="37"/>
      <c r="C89" s="38"/>
      <c r="D89" s="38"/>
      <c r="E89" s="397" t="s">
        <v>1650</v>
      </c>
      <c r="F89" s="399"/>
      <c r="G89" s="399"/>
      <c r="H89" s="399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2" customHeight="1">
      <c r="A90" s="36"/>
      <c r="B90" s="37"/>
      <c r="C90" s="31" t="s">
        <v>111</v>
      </c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6.5" customHeight="1">
      <c r="A91" s="36"/>
      <c r="B91" s="37"/>
      <c r="C91" s="38"/>
      <c r="D91" s="38"/>
      <c r="E91" s="346" t="str">
        <f>E11</f>
        <v>SO 02.1 - Most v km 22,452 - most</v>
      </c>
      <c r="F91" s="399"/>
      <c r="G91" s="399"/>
      <c r="H91" s="399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1" t="s">
        <v>21</v>
      </c>
      <c r="D93" s="38"/>
      <c r="E93" s="38"/>
      <c r="F93" s="29" t="str">
        <f>F14</f>
        <v>Hlubočky/Domašov</v>
      </c>
      <c r="G93" s="38"/>
      <c r="H93" s="38"/>
      <c r="I93" s="31" t="s">
        <v>23</v>
      </c>
      <c r="J93" s="61">
        <f>IF(J14="","",J14)</f>
        <v>0</v>
      </c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6.95" customHeight="1">
      <c r="A94" s="36"/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25.7" customHeight="1">
      <c r="A95" s="36"/>
      <c r="B95" s="37"/>
      <c r="C95" s="31" t="s">
        <v>24</v>
      </c>
      <c r="D95" s="38"/>
      <c r="E95" s="38"/>
      <c r="F95" s="29" t="str">
        <f>E17</f>
        <v>Správa železnic, státní organizace</v>
      </c>
      <c r="G95" s="38"/>
      <c r="H95" s="38"/>
      <c r="I95" s="31" t="s">
        <v>32</v>
      </c>
      <c r="J95" s="34" t="str">
        <f>E23</f>
        <v>MORAVIA CONSULT Olomouc a.s.</v>
      </c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25.7" customHeight="1">
      <c r="A96" s="36"/>
      <c r="B96" s="37"/>
      <c r="C96" s="31" t="s">
        <v>30</v>
      </c>
      <c r="D96" s="38"/>
      <c r="E96" s="38"/>
      <c r="F96" s="29" t="str">
        <f>IF(E20="","",E20)</f>
        <v>Vyplň údaj</v>
      </c>
      <c r="G96" s="38"/>
      <c r="H96" s="38"/>
      <c r="I96" s="31" t="s">
        <v>35</v>
      </c>
      <c r="J96" s="34" t="str">
        <f>E26</f>
        <v>Ing. et Ing. Ondřej Suk</v>
      </c>
      <c r="K96" s="38"/>
      <c r="L96" s="11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115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11" customFormat="1" ht="29.25" customHeight="1">
      <c r="A98" s="153"/>
      <c r="B98" s="154"/>
      <c r="C98" s="155" t="s">
        <v>134</v>
      </c>
      <c r="D98" s="156" t="s">
        <v>58</v>
      </c>
      <c r="E98" s="156" t="s">
        <v>54</v>
      </c>
      <c r="F98" s="156" t="s">
        <v>55</v>
      </c>
      <c r="G98" s="156" t="s">
        <v>135</v>
      </c>
      <c r="H98" s="156" t="s">
        <v>136</v>
      </c>
      <c r="I98" s="156" t="s">
        <v>137</v>
      </c>
      <c r="J98" s="156" t="s">
        <v>116</v>
      </c>
      <c r="K98" s="157" t="s">
        <v>138</v>
      </c>
      <c r="L98" s="158"/>
      <c r="M98" s="70" t="s">
        <v>19</v>
      </c>
      <c r="N98" s="71" t="s">
        <v>43</v>
      </c>
      <c r="O98" s="71" t="s">
        <v>139</v>
      </c>
      <c r="P98" s="71" t="s">
        <v>140</v>
      </c>
      <c r="Q98" s="71" t="s">
        <v>141</v>
      </c>
      <c r="R98" s="71" t="s">
        <v>142</v>
      </c>
      <c r="S98" s="71" t="s">
        <v>143</v>
      </c>
      <c r="T98" s="72" t="s">
        <v>144</v>
      </c>
      <c r="U98" s="153"/>
      <c r="V98" s="153"/>
      <c r="W98" s="153"/>
      <c r="X98" s="153"/>
      <c r="Y98" s="153"/>
      <c r="Z98" s="153"/>
      <c r="AA98" s="153"/>
      <c r="AB98" s="153"/>
      <c r="AC98" s="153"/>
      <c r="AD98" s="153"/>
      <c r="AE98" s="153"/>
    </row>
    <row r="99" spans="1:65" s="2" customFormat="1" ht="22.9" customHeight="1">
      <c r="A99" s="36"/>
      <c r="B99" s="37"/>
      <c r="C99" s="77" t="s">
        <v>145</v>
      </c>
      <c r="D99" s="38"/>
      <c r="E99" s="38"/>
      <c r="F99" s="38"/>
      <c r="G99" s="38"/>
      <c r="H99" s="38"/>
      <c r="I99" s="38"/>
      <c r="J99" s="159">
        <f>BK99</f>
        <v>0</v>
      </c>
      <c r="K99" s="38"/>
      <c r="L99" s="41"/>
      <c r="M99" s="73"/>
      <c r="N99" s="160"/>
      <c r="O99" s="74"/>
      <c r="P99" s="161">
        <f>P100+P628</f>
        <v>0</v>
      </c>
      <c r="Q99" s="74"/>
      <c r="R99" s="161">
        <f>R100+R628</f>
        <v>106.84431337999999</v>
      </c>
      <c r="S99" s="74"/>
      <c r="T99" s="162">
        <f>T100+T628</f>
        <v>54.716008000000002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72</v>
      </c>
      <c r="AU99" s="19" t="s">
        <v>117</v>
      </c>
      <c r="BK99" s="163">
        <f>BK100+BK628</f>
        <v>0</v>
      </c>
    </row>
    <row r="100" spans="1:65" s="12" customFormat="1" ht="25.9" customHeight="1">
      <c r="B100" s="164"/>
      <c r="C100" s="165"/>
      <c r="D100" s="166" t="s">
        <v>72</v>
      </c>
      <c r="E100" s="167" t="s">
        <v>146</v>
      </c>
      <c r="F100" s="167" t="s">
        <v>147</v>
      </c>
      <c r="G100" s="165"/>
      <c r="H100" s="165"/>
      <c r="I100" s="168"/>
      <c r="J100" s="169">
        <f>BK100</f>
        <v>0</v>
      </c>
      <c r="K100" s="165"/>
      <c r="L100" s="170"/>
      <c r="M100" s="171"/>
      <c r="N100" s="172"/>
      <c r="O100" s="172"/>
      <c r="P100" s="173">
        <f>P101+P148+P177+P203+P317+P323+P602+P625</f>
        <v>0</v>
      </c>
      <c r="Q100" s="172"/>
      <c r="R100" s="173">
        <f>R101+R148+R177+R203+R317+R323+R602+R625</f>
        <v>77.435262339999994</v>
      </c>
      <c r="S100" s="172"/>
      <c r="T100" s="174">
        <f>T101+T148+T177+T203+T317+T323+T602+T625</f>
        <v>54.716008000000002</v>
      </c>
      <c r="AR100" s="175" t="s">
        <v>80</v>
      </c>
      <c r="AT100" s="176" t="s">
        <v>72</v>
      </c>
      <c r="AU100" s="176" t="s">
        <v>73</v>
      </c>
      <c r="AY100" s="175" t="s">
        <v>148</v>
      </c>
      <c r="BK100" s="177">
        <f>BK101+BK148+BK177+BK203+BK317+BK323+BK602+BK625</f>
        <v>0</v>
      </c>
    </row>
    <row r="101" spans="1:65" s="12" customFormat="1" ht="22.9" customHeight="1">
      <c r="B101" s="164"/>
      <c r="C101" s="165"/>
      <c r="D101" s="166" t="s">
        <v>72</v>
      </c>
      <c r="E101" s="178" t="s">
        <v>80</v>
      </c>
      <c r="F101" s="178" t="s">
        <v>149</v>
      </c>
      <c r="G101" s="165"/>
      <c r="H101" s="165"/>
      <c r="I101" s="168"/>
      <c r="J101" s="179">
        <f>BK101</f>
        <v>0</v>
      </c>
      <c r="K101" s="165"/>
      <c r="L101" s="170"/>
      <c r="M101" s="171"/>
      <c r="N101" s="172"/>
      <c r="O101" s="172"/>
      <c r="P101" s="173">
        <f>SUM(P102:P147)</f>
        <v>0</v>
      </c>
      <c r="Q101" s="172"/>
      <c r="R101" s="173">
        <f>SUM(R102:R147)</f>
        <v>2.4211999999999998</v>
      </c>
      <c r="S101" s="172"/>
      <c r="T101" s="174">
        <f>SUM(T102:T147)</f>
        <v>0</v>
      </c>
      <c r="AR101" s="175" t="s">
        <v>80</v>
      </c>
      <c r="AT101" s="176" t="s">
        <v>72</v>
      </c>
      <c r="AU101" s="176" t="s">
        <v>80</v>
      </c>
      <c r="AY101" s="175" t="s">
        <v>148</v>
      </c>
      <c r="BK101" s="177">
        <f>SUM(BK102:BK147)</f>
        <v>0</v>
      </c>
    </row>
    <row r="102" spans="1:65" s="2" customFormat="1" ht="24.2" customHeight="1">
      <c r="A102" s="36"/>
      <c r="B102" s="37"/>
      <c r="C102" s="180" t="s">
        <v>80</v>
      </c>
      <c r="D102" s="180" t="s">
        <v>150</v>
      </c>
      <c r="E102" s="181" t="s">
        <v>151</v>
      </c>
      <c r="F102" s="182" t="s">
        <v>152</v>
      </c>
      <c r="G102" s="183" t="s">
        <v>153</v>
      </c>
      <c r="H102" s="184">
        <v>520</v>
      </c>
      <c r="I102" s="185"/>
      <c r="J102" s="186">
        <f>ROUND(I102*H102,2)</f>
        <v>0</v>
      </c>
      <c r="K102" s="182" t="s">
        <v>154</v>
      </c>
      <c r="L102" s="41"/>
      <c r="M102" s="187" t="s">
        <v>19</v>
      </c>
      <c r="N102" s="188" t="s">
        <v>44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155</v>
      </c>
      <c r="AT102" s="191" t="s">
        <v>150</v>
      </c>
      <c r="AU102" s="191" t="s">
        <v>82</v>
      </c>
      <c r="AY102" s="19" t="s">
        <v>148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80</v>
      </c>
      <c r="BK102" s="192">
        <f>ROUND(I102*H102,2)</f>
        <v>0</v>
      </c>
      <c r="BL102" s="19" t="s">
        <v>155</v>
      </c>
      <c r="BM102" s="191" t="s">
        <v>1654</v>
      </c>
    </row>
    <row r="103" spans="1:65" s="2" customFormat="1" ht="11.25">
      <c r="A103" s="36"/>
      <c r="B103" s="37"/>
      <c r="C103" s="38"/>
      <c r="D103" s="193" t="s">
        <v>157</v>
      </c>
      <c r="E103" s="38"/>
      <c r="F103" s="194" t="s">
        <v>158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157</v>
      </c>
      <c r="AU103" s="19" t="s">
        <v>82</v>
      </c>
    </row>
    <row r="104" spans="1:65" s="13" customFormat="1" ht="11.25">
      <c r="B104" s="198"/>
      <c r="C104" s="199"/>
      <c r="D104" s="200" t="s">
        <v>159</v>
      </c>
      <c r="E104" s="201" t="s">
        <v>19</v>
      </c>
      <c r="F104" s="202" t="s">
        <v>1655</v>
      </c>
      <c r="G104" s="199"/>
      <c r="H104" s="201" t="s">
        <v>19</v>
      </c>
      <c r="I104" s="203"/>
      <c r="J104" s="199"/>
      <c r="K104" s="199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159</v>
      </c>
      <c r="AU104" s="208" t="s">
        <v>82</v>
      </c>
      <c r="AV104" s="13" t="s">
        <v>80</v>
      </c>
      <c r="AW104" s="13" t="s">
        <v>34</v>
      </c>
      <c r="AX104" s="13" t="s">
        <v>73</v>
      </c>
      <c r="AY104" s="208" t="s">
        <v>148</v>
      </c>
    </row>
    <row r="105" spans="1:65" s="14" customFormat="1" ht="11.25">
      <c r="B105" s="209"/>
      <c r="C105" s="210"/>
      <c r="D105" s="200" t="s">
        <v>159</v>
      </c>
      <c r="E105" s="211" t="s">
        <v>19</v>
      </c>
      <c r="F105" s="212" t="s">
        <v>1656</v>
      </c>
      <c r="G105" s="210"/>
      <c r="H105" s="213">
        <v>520</v>
      </c>
      <c r="I105" s="214"/>
      <c r="J105" s="210"/>
      <c r="K105" s="210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159</v>
      </c>
      <c r="AU105" s="219" t="s">
        <v>82</v>
      </c>
      <c r="AV105" s="14" t="s">
        <v>82</v>
      </c>
      <c r="AW105" s="14" t="s">
        <v>34</v>
      </c>
      <c r="AX105" s="14" t="s">
        <v>73</v>
      </c>
      <c r="AY105" s="219" t="s">
        <v>148</v>
      </c>
    </row>
    <row r="106" spans="1:65" s="15" customFormat="1" ht="11.25">
      <c r="B106" s="220"/>
      <c r="C106" s="221"/>
      <c r="D106" s="200" t="s">
        <v>159</v>
      </c>
      <c r="E106" s="222" t="s">
        <v>19</v>
      </c>
      <c r="F106" s="223" t="s">
        <v>162</v>
      </c>
      <c r="G106" s="221"/>
      <c r="H106" s="224">
        <v>520</v>
      </c>
      <c r="I106" s="225"/>
      <c r="J106" s="221"/>
      <c r="K106" s="221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159</v>
      </c>
      <c r="AU106" s="230" t="s">
        <v>82</v>
      </c>
      <c r="AV106" s="15" t="s">
        <v>155</v>
      </c>
      <c r="AW106" s="15" t="s">
        <v>34</v>
      </c>
      <c r="AX106" s="15" t="s">
        <v>80</v>
      </c>
      <c r="AY106" s="230" t="s">
        <v>148</v>
      </c>
    </row>
    <row r="107" spans="1:65" s="2" customFormat="1" ht="49.15" customHeight="1">
      <c r="A107" s="36"/>
      <c r="B107" s="37"/>
      <c r="C107" s="180" t="s">
        <v>82</v>
      </c>
      <c r="D107" s="180" t="s">
        <v>150</v>
      </c>
      <c r="E107" s="181" t="s">
        <v>163</v>
      </c>
      <c r="F107" s="182" t="s">
        <v>164</v>
      </c>
      <c r="G107" s="183" t="s">
        <v>165</v>
      </c>
      <c r="H107" s="184">
        <v>40</v>
      </c>
      <c r="I107" s="185"/>
      <c r="J107" s="186">
        <f>ROUND(I107*H107,2)</f>
        <v>0</v>
      </c>
      <c r="K107" s="182" t="s">
        <v>154</v>
      </c>
      <c r="L107" s="41"/>
      <c r="M107" s="187" t="s">
        <v>19</v>
      </c>
      <c r="N107" s="188" t="s">
        <v>44</v>
      </c>
      <c r="O107" s="66"/>
      <c r="P107" s="189">
        <f>O107*H107</f>
        <v>0</v>
      </c>
      <c r="Q107" s="189">
        <v>6.053E-2</v>
      </c>
      <c r="R107" s="189">
        <f>Q107*H107</f>
        <v>2.4211999999999998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155</v>
      </c>
      <c r="AT107" s="191" t="s">
        <v>150</v>
      </c>
      <c r="AU107" s="191" t="s">
        <v>82</v>
      </c>
      <c r="AY107" s="19" t="s">
        <v>148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80</v>
      </c>
      <c r="BK107" s="192">
        <f>ROUND(I107*H107,2)</f>
        <v>0</v>
      </c>
      <c r="BL107" s="19" t="s">
        <v>155</v>
      </c>
      <c r="BM107" s="191" t="s">
        <v>1657</v>
      </c>
    </row>
    <row r="108" spans="1:65" s="2" customFormat="1" ht="11.25">
      <c r="A108" s="36"/>
      <c r="B108" s="37"/>
      <c r="C108" s="38"/>
      <c r="D108" s="193" t="s">
        <v>157</v>
      </c>
      <c r="E108" s="38"/>
      <c r="F108" s="194" t="s">
        <v>167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157</v>
      </c>
      <c r="AU108" s="19" t="s">
        <v>82</v>
      </c>
    </row>
    <row r="109" spans="1:65" s="14" customFormat="1" ht="11.25">
      <c r="B109" s="209"/>
      <c r="C109" s="210"/>
      <c r="D109" s="200" t="s">
        <v>159</v>
      </c>
      <c r="E109" s="211" t="s">
        <v>19</v>
      </c>
      <c r="F109" s="212" t="s">
        <v>168</v>
      </c>
      <c r="G109" s="210"/>
      <c r="H109" s="213">
        <v>40</v>
      </c>
      <c r="I109" s="214"/>
      <c r="J109" s="210"/>
      <c r="K109" s="210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159</v>
      </c>
      <c r="AU109" s="219" t="s">
        <v>82</v>
      </c>
      <c r="AV109" s="14" t="s">
        <v>82</v>
      </c>
      <c r="AW109" s="14" t="s">
        <v>34</v>
      </c>
      <c r="AX109" s="14" t="s">
        <v>73</v>
      </c>
      <c r="AY109" s="219" t="s">
        <v>148</v>
      </c>
    </row>
    <row r="110" spans="1:65" s="15" customFormat="1" ht="11.25">
      <c r="B110" s="220"/>
      <c r="C110" s="221"/>
      <c r="D110" s="200" t="s">
        <v>159</v>
      </c>
      <c r="E110" s="222" t="s">
        <v>19</v>
      </c>
      <c r="F110" s="223" t="s">
        <v>162</v>
      </c>
      <c r="G110" s="221"/>
      <c r="H110" s="224">
        <v>40</v>
      </c>
      <c r="I110" s="225"/>
      <c r="J110" s="221"/>
      <c r="K110" s="221"/>
      <c r="L110" s="226"/>
      <c r="M110" s="227"/>
      <c r="N110" s="228"/>
      <c r="O110" s="228"/>
      <c r="P110" s="228"/>
      <c r="Q110" s="228"/>
      <c r="R110" s="228"/>
      <c r="S110" s="228"/>
      <c r="T110" s="229"/>
      <c r="AT110" s="230" t="s">
        <v>159</v>
      </c>
      <c r="AU110" s="230" t="s">
        <v>82</v>
      </c>
      <c r="AV110" s="15" t="s">
        <v>155</v>
      </c>
      <c r="AW110" s="15" t="s">
        <v>34</v>
      </c>
      <c r="AX110" s="15" t="s">
        <v>80</v>
      </c>
      <c r="AY110" s="230" t="s">
        <v>148</v>
      </c>
    </row>
    <row r="111" spans="1:65" s="2" customFormat="1" ht="24.2" customHeight="1">
      <c r="A111" s="36"/>
      <c r="B111" s="37"/>
      <c r="C111" s="180" t="s">
        <v>169</v>
      </c>
      <c r="D111" s="180" t="s">
        <v>150</v>
      </c>
      <c r="E111" s="181" t="s">
        <v>1658</v>
      </c>
      <c r="F111" s="182" t="s">
        <v>1659</v>
      </c>
      <c r="G111" s="183" t="s">
        <v>172</v>
      </c>
      <c r="H111" s="184">
        <v>21.38</v>
      </c>
      <c r="I111" s="185"/>
      <c r="J111" s="186">
        <f>ROUND(I111*H111,2)</f>
        <v>0</v>
      </c>
      <c r="K111" s="182" t="s">
        <v>154</v>
      </c>
      <c r="L111" s="41"/>
      <c r="M111" s="187" t="s">
        <v>19</v>
      </c>
      <c r="N111" s="188" t="s">
        <v>44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155</v>
      </c>
      <c r="AT111" s="191" t="s">
        <v>150</v>
      </c>
      <c r="AU111" s="191" t="s">
        <v>82</v>
      </c>
      <c r="AY111" s="19" t="s">
        <v>148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80</v>
      </c>
      <c r="BK111" s="192">
        <f>ROUND(I111*H111,2)</f>
        <v>0</v>
      </c>
      <c r="BL111" s="19" t="s">
        <v>155</v>
      </c>
      <c r="BM111" s="191" t="s">
        <v>1660</v>
      </c>
    </row>
    <row r="112" spans="1:65" s="2" customFormat="1" ht="11.25">
      <c r="A112" s="36"/>
      <c r="B112" s="37"/>
      <c r="C112" s="38"/>
      <c r="D112" s="193" t="s">
        <v>157</v>
      </c>
      <c r="E112" s="38"/>
      <c r="F112" s="194" t="s">
        <v>1661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157</v>
      </c>
      <c r="AU112" s="19" t="s">
        <v>82</v>
      </c>
    </row>
    <row r="113" spans="1:65" s="13" customFormat="1" ht="11.25">
      <c r="B113" s="198"/>
      <c r="C113" s="199"/>
      <c r="D113" s="200" t="s">
        <v>159</v>
      </c>
      <c r="E113" s="201" t="s">
        <v>19</v>
      </c>
      <c r="F113" s="202" t="s">
        <v>1662</v>
      </c>
      <c r="G113" s="199"/>
      <c r="H113" s="201" t="s">
        <v>19</v>
      </c>
      <c r="I113" s="203"/>
      <c r="J113" s="199"/>
      <c r="K113" s="199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159</v>
      </c>
      <c r="AU113" s="208" t="s">
        <v>82</v>
      </c>
      <c r="AV113" s="13" t="s">
        <v>80</v>
      </c>
      <c r="AW113" s="13" t="s">
        <v>34</v>
      </c>
      <c r="AX113" s="13" t="s">
        <v>73</v>
      </c>
      <c r="AY113" s="208" t="s">
        <v>148</v>
      </c>
    </row>
    <row r="114" spans="1:65" s="14" customFormat="1" ht="11.25">
      <c r="B114" s="209"/>
      <c r="C114" s="210"/>
      <c r="D114" s="200" t="s">
        <v>159</v>
      </c>
      <c r="E114" s="211" t="s">
        <v>19</v>
      </c>
      <c r="F114" s="212" t="s">
        <v>1663</v>
      </c>
      <c r="G114" s="210"/>
      <c r="H114" s="213">
        <v>0.35</v>
      </c>
      <c r="I114" s="214"/>
      <c r="J114" s="210"/>
      <c r="K114" s="210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159</v>
      </c>
      <c r="AU114" s="219" t="s">
        <v>82</v>
      </c>
      <c r="AV114" s="14" t="s">
        <v>82</v>
      </c>
      <c r="AW114" s="14" t="s">
        <v>34</v>
      </c>
      <c r="AX114" s="14" t="s">
        <v>73</v>
      </c>
      <c r="AY114" s="219" t="s">
        <v>148</v>
      </c>
    </row>
    <row r="115" spans="1:65" s="13" customFormat="1" ht="11.25">
      <c r="B115" s="198"/>
      <c r="C115" s="199"/>
      <c r="D115" s="200" t="s">
        <v>159</v>
      </c>
      <c r="E115" s="201" t="s">
        <v>19</v>
      </c>
      <c r="F115" s="202" t="s">
        <v>1664</v>
      </c>
      <c r="G115" s="199"/>
      <c r="H115" s="201" t="s">
        <v>19</v>
      </c>
      <c r="I115" s="203"/>
      <c r="J115" s="199"/>
      <c r="K115" s="199"/>
      <c r="L115" s="204"/>
      <c r="M115" s="205"/>
      <c r="N115" s="206"/>
      <c r="O115" s="206"/>
      <c r="P115" s="206"/>
      <c r="Q115" s="206"/>
      <c r="R115" s="206"/>
      <c r="S115" s="206"/>
      <c r="T115" s="207"/>
      <c r="AT115" s="208" t="s">
        <v>159</v>
      </c>
      <c r="AU115" s="208" t="s">
        <v>82</v>
      </c>
      <c r="AV115" s="13" t="s">
        <v>80</v>
      </c>
      <c r="AW115" s="13" t="s">
        <v>34</v>
      </c>
      <c r="AX115" s="13" t="s">
        <v>73</v>
      </c>
      <c r="AY115" s="208" t="s">
        <v>148</v>
      </c>
    </row>
    <row r="116" spans="1:65" s="14" customFormat="1" ht="11.25">
      <c r="B116" s="209"/>
      <c r="C116" s="210"/>
      <c r="D116" s="200" t="s">
        <v>159</v>
      </c>
      <c r="E116" s="211" t="s">
        <v>19</v>
      </c>
      <c r="F116" s="212" t="s">
        <v>1665</v>
      </c>
      <c r="G116" s="210"/>
      <c r="H116" s="213">
        <v>21.03</v>
      </c>
      <c r="I116" s="214"/>
      <c r="J116" s="210"/>
      <c r="K116" s="210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159</v>
      </c>
      <c r="AU116" s="219" t="s">
        <v>82</v>
      </c>
      <c r="AV116" s="14" t="s">
        <v>82</v>
      </c>
      <c r="AW116" s="14" t="s">
        <v>34</v>
      </c>
      <c r="AX116" s="14" t="s">
        <v>73</v>
      </c>
      <c r="AY116" s="219" t="s">
        <v>148</v>
      </c>
    </row>
    <row r="117" spans="1:65" s="15" customFormat="1" ht="11.25">
      <c r="B117" s="220"/>
      <c r="C117" s="221"/>
      <c r="D117" s="200" t="s">
        <v>159</v>
      </c>
      <c r="E117" s="222" t="s">
        <v>19</v>
      </c>
      <c r="F117" s="223" t="s">
        <v>162</v>
      </c>
      <c r="G117" s="221"/>
      <c r="H117" s="224">
        <v>21.38</v>
      </c>
      <c r="I117" s="225"/>
      <c r="J117" s="221"/>
      <c r="K117" s="221"/>
      <c r="L117" s="226"/>
      <c r="M117" s="227"/>
      <c r="N117" s="228"/>
      <c r="O117" s="228"/>
      <c r="P117" s="228"/>
      <c r="Q117" s="228"/>
      <c r="R117" s="228"/>
      <c r="S117" s="228"/>
      <c r="T117" s="229"/>
      <c r="AT117" s="230" t="s">
        <v>159</v>
      </c>
      <c r="AU117" s="230" t="s">
        <v>82</v>
      </c>
      <c r="AV117" s="15" t="s">
        <v>155</v>
      </c>
      <c r="AW117" s="15" t="s">
        <v>34</v>
      </c>
      <c r="AX117" s="15" t="s">
        <v>80</v>
      </c>
      <c r="AY117" s="230" t="s">
        <v>148</v>
      </c>
    </row>
    <row r="118" spans="1:65" s="2" customFormat="1" ht="24.2" customHeight="1">
      <c r="A118" s="36"/>
      <c r="B118" s="37"/>
      <c r="C118" s="180" t="s">
        <v>155</v>
      </c>
      <c r="D118" s="180" t="s">
        <v>150</v>
      </c>
      <c r="E118" s="181" t="s">
        <v>1666</v>
      </c>
      <c r="F118" s="182" t="s">
        <v>1667</v>
      </c>
      <c r="G118" s="183" t="s">
        <v>172</v>
      </c>
      <c r="H118" s="184">
        <v>21.38</v>
      </c>
      <c r="I118" s="185"/>
      <c r="J118" s="186">
        <f>ROUND(I118*H118,2)</f>
        <v>0</v>
      </c>
      <c r="K118" s="182" t="s">
        <v>154</v>
      </c>
      <c r="L118" s="41"/>
      <c r="M118" s="187" t="s">
        <v>19</v>
      </c>
      <c r="N118" s="188" t="s">
        <v>44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155</v>
      </c>
      <c r="AT118" s="191" t="s">
        <v>150</v>
      </c>
      <c r="AU118" s="191" t="s">
        <v>82</v>
      </c>
      <c r="AY118" s="19" t="s">
        <v>148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80</v>
      </c>
      <c r="BK118" s="192">
        <f>ROUND(I118*H118,2)</f>
        <v>0</v>
      </c>
      <c r="BL118" s="19" t="s">
        <v>155</v>
      </c>
      <c r="BM118" s="191" t="s">
        <v>1668</v>
      </c>
    </row>
    <row r="119" spans="1:65" s="2" customFormat="1" ht="11.25">
      <c r="A119" s="36"/>
      <c r="B119" s="37"/>
      <c r="C119" s="38"/>
      <c r="D119" s="193" t="s">
        <v>157</v>
      </c>
      <c r="E119" s="38"/>
      <c r="F119" s="194" t="s">
        <v>1669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157</v>
      </c>
      <c r="AU119" s="19" t="s">
        <v>82</v>
      </c>
    </row>
    <row r="120" spans="1:65" s="13" customFormat="1" ht="11.25">
      <c r="B120" s="198"/>
      <c r="C120" s="199"/>
      <c r="D120" s="200" t="s">
        <v>159</v>
      </c>
      <c r="E120" s="201" t="s">
        <v>19</v>
      </c>
      <c r="F120" s="202" t="s">
        <v>1662</v>
      </c>
      <c r="G120" s="199"/>
      <c r="H120" s="201" t="s">
        <v>19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159</v>
      </c>
      <c r="AU120" s="208" t="s">
        <v>82</v>
      </c>
      <c r="AV120" s="13" t="s">
        <v>80</v>
      </c>
      <c r="AW120" s="13" t="s">
        <v>34</v>
      </c>
      <c r="AX120" s="13" t="s">
        <v>73</v>
      </c>
      <c r="AY120" s="208" t="s">
        <v>148</v>
      </c>
    </row>
    <row r="121" spans="1:65" s="14" customFormat="1" ht="11.25">
      <c r="B121" s="209"/>
      <c r="C121" s="210"/>
      <c r="D121" s="200" t="s">
        <v>159</v>
      </c>
      <c r="E121" s="211" t="s">
        <v>19</v>
      </c>
      <c r="F121" s="212" t="s">
        <v>1663</v>
      </c>
      <c r="G121" s="210"/>
      <c r="H121" s="213">
        <v>0.35</v>
      </c>
      <c r="I121" s="214"/>
      <c r="J121" s="210"/>
      <c r="K121" s="210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159</v>
      </c>
      <c r="AU121" s="219" t="s">
        <v>82</v>
      </c>
      <c r="AV121" s="14" t="s">
        <v>82</v>
      </c>
      <c r="AW121" s="14" t="s">
        <v>34</v>
      </c>
      <c r="AX121" s="14" t="s">
        <v>73</v>
      </c>
      <c r="AY121" s="219" t="s">
        <v>148</v>
      </c>
    </row>
    <row r="122" spans="1:65" s="13" customFormat="1" ht="11.25">
      <c r="B122" s="198"/>
      <c r="C122" s="199"/>
      <c r="D122" s="200" t="s">
        <v>159</v>
      </c>
      <c r="E122" s="201" t="s">
        <v>19</v>
      </c>
      <c r="F122" s="202" t="s">
        <v>1664</v>
      </c>
      <c r="G122" s="199"/>
      <c r="H122" s="201" t="s">
        <v>19</v>
      </c>
      <c r="I122" s="203"/>
      <c r="J122" s="199"/>
      <c r="K122" s="199"/>
      <c r="L122" s="204"/>
      <c r="M122" s="205"/>
      <c r="N122" s="206"/>
      <c r="O122" s="206"/>
      <c r="P122" s="206"/>
      <c r="Q122" s="206"/>
      <c r="R122" s="206"/>
      <c r="S122" s="206"/>
      <c r="T122" s="207"/>
      <c r="AT122" s="208" t="s">
        <v>159</v>
      </c>
      <c r="AU122" s="208" t="s">
        <v>82</v>
      </c>
      <c r="AV122" s="13" t="s">
        <v>80</v>
      </c>
      <c r="AW122" s="13" t="s">
        <v>34</v>
      </c>
      <c r="AX122" s="13" t="s">
        <v>73</v>
      </c>
      <c r="AY122" s="208" t="s">
        <v>148</v>
      </c>
    </row>
    <row r="123" spans="1:65" s="14" customFormat="1" ht="11.25">
      <c r="B123" s="209"/>
      <c r="C123" s="210"/>
      <c r="D123" s="200" t="s">
        <v>159</v>
      </c>
      <c r="E123" s="211" t="s">
        <v>19</v>
      </c>
      <c r="F123" s="212" t="s">
        <v>1665</v>
      </c>
      <c r="G123" s="210"/>
      <c r="H123" s="213">
        <v>21.03</v>
      </c>
      <c r="I123" s="214"/>
      <c r="J123" s="210"/>
      <c r="K123" s="210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159</v>
      </c>
      <c r="AU123" s="219" t="s">
        <v>82</v>
      </c>
      <c r="AV123" s="14" t="s">
        <v>82</v>
      </c>
      <c r="AW123" s="14" t="s">
        <v>34</v>
      </c>
      <c r="AX123" s="14" t="s">
        <v>73</v>
      </c>
      <c r="AY123" s="219" t="s">
        <v>148</v>
      </c>
    </row>
    <row r="124" spans="1:65" s="15" customFormat="1" ht="11.25">
      <c r="B124" s="220"/>
      <c r="C124" s="221"/>
      <c r="D124" s="200" t="s">
        <v>159</v>
      </c>
      <c r="E124" s="222" t="s">
        <v>19</v>
      </c>
      <c r="F124" s="223" t="s">
        <v>162</v>
      </c>
      <c r="G124" s="221"/>
      <c r="H124" s="224">
        <v>21.38</v>
      </c>
      <c r="I124" s="225"/>
      <c r="J124" s="221"/>
      <c r="K124" s="221"/>
      <c r="L124" s="226"/>
      <c r="M124" s="227"/>
      <c r="N124" s="228"/>
      <c r="O124" s="228"/>
      <c r="P124" s="228"/>
      <c r="Q124" s="228"/>
      <c r="R124" s="228"/>
      <c r="S124" s="228"/>
      <c r="T124" s="229"/>
      <c r="AT124" s="230" t="s">
        <v>159</v>
      </c>
      <c r="AU124" s="230" t="s">
        <v>82</v>
      </c>
      <c r="AV124" s="15" t="s">
        <v>155</v>
      </c>
      <c r="AW124" s="15" t="s">
        <v>34</v>
      </c>
      <c r="AX124" s="15" t="s">
        <v>80</v>
      </c>
      <c r="AY124" s="230" t="s">
        <v>148</v>
      </c>
    </row>
    <row r="125" spans="1:65" s="2" customFormat="1" ht="24.2" customHeight="1">
      <c r="A125" s="36"/>
      <c r="B125" s="37"/>
      <c r="C125" s="180" t="s">
        <v>182</v>
      </c>
      <c r="D125" s="180" t="s">
        <v>150</v>
      </c>
      <c r="E125" s="181" t="s">
        <v>1670</v>
      </c>
      <c r="F125" s="182" t="s">
        <v>1671</v>
      </c>
      <c r="G125" s="183" t="s">
        <v>172</v>
      </c>
      <c r="H125" s="184">
        <v>2.88</v>
      </c>
      <c r="I125" s="185"/>
      <c r="J125" s="186">
        <f>ROUND(I125*H125,2)</f>
        <v>0</v>
      </c>
      <c r="K125" s="182" t="s">
        <v>154</v>
      </c>
      <c r="L125" s="41"/>
      <c r="M125" s="187" t="s">
        <v>19</v>
      </c>
      <c r="N125" s="188" t="s">
        <v>44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155</v>
      </c>
      <c r="AT125" s="191" t="s">
        <v>150</v>
      </c>
      <c r="AU125" s="191" t="s">
        <v>82</v>
      </c>
      <c r="AY125" s="19" t="s">
        <v>148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80</v>
      </c>
      <c r="BK125" s="192">
        <f>ROUND(I125*H125,2)</f>
        <v>0</v>
      </c>
      <c r="BL125" s="19" t="s">
        <v>155</v>
      </c>
      <c r="BM125" s="191" t="s">
        <v>1672</v>
      </c>
    </row>
    <row r="126" spans="1:65" s="2" customFormat="1" ht="11.25">
      <c r="A126" s="36"/>
      <c r="B126" s="37"/>
      <c r="C126" s="38"/>
      <c r="D126" s="193" t="s">
        <v>157</v>
      </c>
      <c r="E126" s="38"/>
      <c r="F126" s="194" t="s">
        <v>1673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157</v>
      </c>
      <c r="AU126" s="19" t="s">
        <v>82</v>
      </c>
    </row>
    <row r="127" spans="1:65" s="13" customFormat="1" ht="11.25">
      <c r="B127" s="198"/>
      <c r="C127" s="199"/>
      <c r="D127" s="200" t="s">
        <v>159</v>
      </c>
      <c r="E127" s="201" t="s">
        <v>19</v>
      </c>
      <c r="F127" s="202" t="s">
        <v>1674</v>
      </c>
      <c r="G127" s="199"/>
      <c r="H127" s="201" t="s">
        <v>19</v>
      </c>
      <c r="I127" s="203"/>
      <c r="J127" s="199"/>
      <c r="K127" s="199"/>
      <c r="L127" s="204"/>
      <c r="M127" s="205"/>
      <c r="N127" s="206"/>
      <c r="O127" s="206"/>
      <c r="P127" s="206"/>
      <c r="Q127" s="206"/>
      <c r="R127" s="206"/>
      <c r="S127" s="206"/>
      <c r="T127" s="207"/>
      <c r="AT127" s="208" t="s">
        <v>159</v>
      </c>
      <c r="AU127" s="208" t="s">
        <v>82</v>
      </c>
      <c r="AV127" s="13" t="s">
        <v>80</v>
      </c>
      <c r="AW127" s="13" t="s">
        <v>34</v>
      </c>
      <c r="AX127" s="13" t="s">
        <v>73</v>
      </c>
      <c r="AY127" s="208" t="s">
        <v>148</v>
      </c>
    </row>
    <row r="128" spans="1:65" s="13" customFormat="1" ht="11.25">
      <c r="B128" s="198"/>
      <c r="C128" s="199"/>
      <c r="D128" s="200" t="s">
        <v>159</v>
      </c>
      <c r="E128" s="201" t="s">
        <v>19</v>
      </c>
      <c r="F128" s="202" t="s">
        <v>1675</v>
      </c>
      <c r="G128" s="199"/>
      <c r="H128" s="201" t="s">
        <v>19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159</v>
      </c>
      <c r="AU128" s="208" t="s">
        <v>82</v>
      </c>
      <c r="AV128" s="13" t="s">
        <v>80</v>
      </c>
      <c r="AW128" s="13" t="s">
        <v>34</v>
      </c>
      <c r="AX128" s="13" t="s">
        <v>73</v>
      </c>
      <c r="AY128" s="208" t="s">
        <v>148</v>
      </c>
    </row>
    <row r="129" spans="1:65" s="14" customFormat="1" ht="11.25">
      <c r="B129" s="209"/>
      <c r="C129" s="210"/>
      <c r="D129" s="200" t="s">
        <v>159</v>
      </c>
      <c r="E129" s="211" t="s">
        <v>19</v>
      </c>
      <c r="F129" s="212" t="s">
        <v>1676</v>
      </c>
      <c r="G129" s="210"/>
      <c r="H129" s="213">
        <v>2.88</v>
      </c>
      <c r="I129" s="214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159</v>
      </c>
      <c r="AU129" s="219" t="s">
        <v>82</v>
      </c>
      <c r="AV129" s="14" t="s">
        <v>82</v>
      </c>
      <c r="AW129" s="14" t="s">
        <v>34</v>
      </c>
      <c r="AX129" s="14" t="s">
        <v>73</v>
      </c>
      <c r="AY129" s="219" t="s">
        <v>148</v>
      </c>
    </row>
    <row r="130" spans="1:65" s="15" customFormat="1" ht="11.25">
      <c r="B130" s="220"/>
      <c r="C130" s="221"/>
      <c r="D130" s="200" t="s">
        <v>159</v>
      </c>
      <c r="E130" s="222" t="s">
        <v>19</v>
      </c>
      <c r="F130" s="223" t="s">
        <v>162</v>
      </c>
      <c r="G130" s="221"/>
      <c r="H130" s="224">
        <v>2.88</v>
      </c>
      <c r="I130" s="225"/>
      <c r="J130" s="221"/>
      <c r="K130" s="221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159</v>
      </c>
      <c r="AU130" s="230" t="s">
        <v>82</v>
      </c>
      <c r="AV130" s="15" t="s">
        <v>155</v>
      </c>
      <c r="AW130" s="15" t="s">
        <v>34</v>
      </c>
      <c r="AX130" s="15" t="s">
        <v>80</v>
      </c>
      <c r="AY130" s="230" t="s">
        <v>148</v>
      </c>
    </row>
    <row r="131" spans="1:65" s="2" customFormat="1" ht="37.9" customHeight="1">
      <c r="A131" s="36"/>
      <c r="B131" s="37"/>
      <c r="C131" s="180" t="s">
        <v>191</v>
      </c>
      <c r="D131" s="180" t="s">
        <v>150</v>
      </c>
      <c r="E131" s="181" t="s">
        <v>199</v>
      </c>
      <c r="F131" s="182" t="s">
        <v>200</v>
      </c>
      <c r="G131" s="183" t="s">
        <v>172</v>
      </c>
      <c r="H131" s="184">
        <v>24.26</v>
      </c>
      <c r="I131" s="185"/>
      <c r="J131" s="186">
        <f>ROUND(I131*H131,2)</f>
        <v>0</v>
      </c>
      <c r="K131" s="182" t="s">
        <v>154</v>
      </c>
      <c r="L131" s="41"/>
      <c r="M131" s="187" t="s">
        <v>19</v>
      </c>
      <c r="N131" s="188" t="s">
        <v>44</v>
      </c>
      <c r="O131" s="6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155</v>
      </c>
      <c r="AT131" s="191" t="s">
        <v>150</v>
      </c>
      <c r="AU131" s="191" t="s">
        <v>82</v>
      </c>
      <c r="AY131" s="19" t="s">
        <v>148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80</v>
      </c>
      <c r="BK131" s="192">
        <f>ROUND(I131*H131,2)</f>
        <v>0</v>
      </c>
      <c r="BL131" s="19" t="s">
        <v>155</v>
      </c>
      <c r="BM131" s="191" t="s">
        <v>1677</v>
      </c>
    </row>
    <row r="132" spans="1:65" s="2" customFormat="1" ht="11.25">
      <c r="A132" s="36"/>
      <c r="B132" s="37"/>
      <c r="C132" s="38"/>
      <c r="D132" s="193" t="s">
        <v>157</v>
      </c>
      <c r="E132" s="38"/>
      <c r="F132" s="194" t="s">
        <v>202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157</v>
      </c>
      <c r="AU132" s="19" t="s">
        <v>82</v>
      </c>
    </row>
    <row r="133" spans="1:65" s="13" customFormat="1" ht="11.25">
      <c r="B133" s="198"/>
      <c r="C133" s="199"/>
      <c r="D133" s="200" t="s">
        <v>159</v>
      </c>
      <c r="E133" s="201" t="s">
        <v>19</v>
      </c>
      <c r="F133" s="202" t="s">
        <v>1678</v>
      </c>
      <c r="G133" s="199"/>
      <c r="H133" s="201" t="s">
        <v>19</v>
      </c>
      <c r="I133" s="203"/>
      <c r="J133" s="199"/>
      <c r="K133" s="199"/>
      <c r="L133" s="204"/>
      <c r="M133" s="205"/>
      <c r="N133" s="206"/>
      <c r="O133" s="206"/>
      <c r="P133" s="206"/>
      <c r="Q133" s="206"/>
      <c r="R133" s="206"/>
      <c r="S133" s="206"/>
      <c r="T133" s="207"/>
      <c r="AT133" s="208" t="s">
        <v>159</v>
      </c>
      <c r="AU133" s="208" t="s">
        <v>82</v>
      </c>
      <c r="AV133" s="13" t="s">
        <v>80</v>
      </c>
      <c r="AW133" s="13" t="s">
        <v>34</v>
      </c>
      <c r="AX133" s="13" t="s">
        <v>73</v>
      </c>
      <c r="AY133" s="208" t="s">
        <v>148</v>
      </c>
    </row>
    <row r="134" spans="1:65" s="14" customFormat="1" ht="11.25">
      <c r="B134" s="209"/>
      <c r="C134" s="210"/>
      <c r="D134" s="200" t="s">
        <v>159</v>
      </c>
      <c r="E134" s="211" t="s">
        <v>19</v>
      </c>
      <c r="F134" s="212" t="s">
        <v>1679</v>
      </c>
      <c r="G134" s="210"/>
      <c r="H134" s="213">
        <v>21.38</v>
      </c>
      <c r="I134" s="214"/>
      <c r="J134" s="210"/>
      <c r="K134" s="210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159</v>
      </c>
      <c r="AU134" s="219" t="s">
        <v>82</v>
      </c>
      <c r="AV134" s="14" t="s">
        <v>82</v>
      </c>
      <c r="AW134" s="14" t="s">
        <v>34</v>
      </c>
      <c r="AX134" s="14" t="s">
        <v>73</v>
      </c>
      <c r="AY134" s="219" t="s">
        <v>148</v>
      </c>
    </row>
    <row r="135" spans="1:65" s="14" customFormat="1" ht="11.25">
      <c r="B135" s="209"/>
      <c r="C135" s="210"/>
      <c r="D135" s="200" t="s">
        <v>159</v>
      </c>
      <c r="E135" s="211" t="s">
        <v>19</v>
      </c>
      <c r="F135" s="212" t="s">
        <v>1680</v>
      </c>
      <c r="G135" s="210"/>
      <c r="H135" s="213">
        <v>2.88</v>
      </c>
      <c r="I135" s="214"/>
      <c r="J135" s="210"/>
      <c r="K135" s="210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159</v>
      </c>
      <c r="AU135" s="219" t="s">
        <v>82</v>
      </c>
      <c r="AV135" s="14" t="s">
        <v>82</v>
      </c>
      <c r="AW135" s="14" t="s">
        <v>34</v>
      </c>
      <c r="AX135" s="14" t="s">
        <v>73</v>
      </c>
      <c r="AY135" s="219" t="s">
        <v>148</v>
      </c>
    </row>
    <row r="136" spans="1:65" s="15" customFormat="1" ht="11.25">
      <c r="B136" s="220"/>
      <c r="C136" s="221"/>
      <c r="D136" s="200" t="s">
        <v>159</v>
      </c>
      <c r="E136" s="222" t="s">
        <v>19</v>
      </c>
      <c r="F136" s="223" t="s">
        <v>162</v>
      </c>
      <c r="G136" s="221"/>
      <c r="H136" s="224">
        <v>24.26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159</v>
      </c>
      <c r="AU136" s="230" t="s">
        <v>82</v>
      </c>
      <c r="AV136" s="15" t="s">
        <v>155</v>
      </c>
      <c r="AW136" s="15" t="s">
        <v>34</v>
      </c>
      <c r="AX136" s="15" t="s">
        <v>80</v>
      </c>
      <c r="AY136" s="230" t="s">
        <v>148</v>
      </c>
    </row>
    <row r="137" spans="1:65" s="2" customFormat="1" ht="24.2" customHeight="1">
      <c r="A137" s="36"/>
      <c r="B137" s="37"/>
      <c r="C137" s="180" t="s">
        <v>198</v>
      </c>
      <c r="D137" s="180" t="s">
        <v>150</v>
      </c>
      <c r="E137" s="181" t="s">
        <v>214</v>
      </c>
      <c r="F137" s="182" t="s">
        <v>215</v>
      </c>
      <c r="G137" s="183" t="s">
        <v>172</v>
      </c>
      <c r="H137" s="184">
        <v>24.26</v>
      </c>
      <c r="I137" s="185"/>
      <c r="J137" s="186">
        <f>ROUND(I137*H137,2)</f>
        <v>0</v>
      </c>
      <c r="K137" s="182" t="s">
        <v>154</v>
      </c>
      <c r="L137" s="41"/>
      <c r="M137" s="187" t="s">
        <v>19</v>
      </c>
      <c r="N137" s="188" t="s">
        <v>44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155</v>
      </c>
      <c r="AT137" s="191" t="s">
        <v>150</v>
      </c>
      <c r="AU137" s="191" t="s">
        <v>82</v>
      </c>
      <c r="AY137" s="19" t="s">
        <v>148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80</v>
      </c>
      <c r="BK137" s="192">
        <f>ROUND(I137*H137,2)</f>
        <v>0</v>
      </c>
      <c r="BL137" s="19" t="s">
        <v>155</v>
      </c>
      <c r="BM137" s="191" t="s">
        <v>1681</v>
      </c>
    </row>
    <row r="138" spans="1:65" s="2" customFormat="1" ht="11.25">
      <c r="A138" s="36"/>
      <c r="B138" s="37"/>
      <c r="C138" s="38"/>
      <c r="D138" s="193" t="s">
        <v>157</v>
      </c>
      <c r="E138" s="38"/>
      <c r="F138" s="194" t="s">
        <v>217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157</v>
      </c>
      <c r="AU138" s="19" t="s">
        <v>82</v>
      </c>
    </row>
    <row r="139" spans="1:65" s="13" customFormat="1" ht="11.25">
      <c r="B139" s="198"/>
      <c r="C139" s="199"/>
      <c r="D139" s="200" t="s">
        <v>159</v>
      </c>
      <c r="E139" s="201" t="s">
        <v>19</v>
      </c>
      <c r="F139" s="202" t="s">
        <v>1682</v>
      </c>
      <c r="G139" s="199"/>
      <c r="H139" s="201" t="s">
        <v>19</v>
      </c>
      <c r="I139" s="203"/>
      <c r="J139" s="199"/>
      <c r="K139" s="199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159</v>
      </c>
      <c r="AU139" s="208" t="s">
        <v>82</v>
      </c>
      <c r="AV139" s="13" t="s">
        <v>80</v>
      </c>
      <c r="AW139" s="13" t="s">
        <v>34</v>
      </c>
      <c r="AX139" s="13" t="s">
        <v>73</v>
      </c>
      <c r="AY139" s="208" t="s">
        <v>148</v>
      </c>
    </row>
    <row r="140" spans="1:65" s="14" customFormat="1" ht="11.25">
      <c r="B140" s="209"/>
      <c r="C140" s="210"/>
      <c r="D140" s="200" t="s">
        <v>159</v>
      </c>
      <c r="E140" s="211" t="s">
        <v>19</v>
      </c>
      <c r="F140" s="212" t="s">
        <v>1679</v>
      </c>
      <c r="G140" s="210"/>
      <c r="H140" s="213">
        <v>21.38</v>
      </c>
      <c r="I140" s="214"/>
      <c r="J140" s="210"/>
      <c r="K140" s="210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159</v>
      </c>
      <c r="AU140" s="219" t="s">
        <v>82</v>
      </c>
      <c r="AV140" s="14" t="s">
        <v>82</v>
      </c>
      <c r="AW140" s="14" t="s">
        <v>34</v>
      </c>
      <c r="AX140" s="14" t="s">
        <v>73</v>
      </c>
      <c r="AY140" s="219" t="s">
        <v>148</v>
      </c>
    </row>
    <row r="141" spans="1:65" s="14" customFormat="1" ht="11.25">
      <c r="B141" s="209"/>
      <c r="C141" s="210"/>
      <c r="D141" s="200" t="s">
        <v>159</v>
      </c>
      <c r="E141" s="211" t="s">
        <v>19</v>
      </c>
      <c r="F141" s="212" t="s">
        <v>1680</v>
      </c>
      <c r="G141" s="210"/>
      <c r="H141" s="213">
        <v>2.88</v>
      </c>
      <c r="I141" s="214"/>
      <c r="J141" s="210"/>
      <c r="K141" s="210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159</v>
      </c>
      <c r="AU141" s="219" t="s">
        <v>82</v>
      </c>
      <c r="AV141" s="14" t="s">
        <v>82</v>
      </c>
      <c r="AW141" s="14" t="s">
        <v>34</v>
      </c>
      <c r="AX141" s="14" t="s">
        <v>73</v>
      </c>
      <c r="AY141" s="219" t="s">
        <v>148</v>
      </c>
    </row>
    <row r="142" spans="1:65" s="15" customFormat="1" ht="11.25">
      <c r="B142" s="220"/>
      <c r="C142" s="221"/>
      <c r="D142" s="200" t="s">
        <v>159</v>
      </c>
      <c r="E142" s="222" t="s">
        <v>19</v>
      </c>
      <c r="F142" s="223" t="s">
        <v>162</v>
      </c>
      <c r="G142" s="221"/>
      <c r="H142" s="224">
        <v>24.26</v>
      </c>
      <c r="I142" s="225"/>
      <c r="J142" s="221"/>
      <c r="K142" s="221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159</v>
      </c>
      <c r="AU142" s="230" t="s">
        <v>82</v>
      </c>
      <c r="AV142" s="15" t="s">
        <v>155</v>
      </c>
      <c r="AW142" s="15" t="s">
        <v>34</v>
      </c>
      <c r="AX142" s="15" t="s">
        <v>80</v>
      </c>
      <c r="AY142" s="230" t="s">
        <v>148</v>
      </c>
    </row>
    <row r="143" spans="1:65" s="2" customFormat="1" ht="16.5" customHeight="1">
      <c r="A143" s="36"/>
      <c r="B143" s="37"/>
      <c r="C143" s="180" t="s">
        <v>206</v>
      </c>
      <c r="D143" s="180" t="s">
        <v>150</v>
      </c>
      <c r="E143" s="181" t="s">
        <v>1683</v>
      </c>
      <c r="F143" s="182" t="s">
        <v>1684</v>
      </c>
      <c r="G143" s="183" t="s">
        <v>172</v>
      </c>
      <c r="H143" s="184">
        <v>18.405000000000001</v>
      </c>
      <c r="I143" s="185"/>
      <c r="J143" s="186">
        <f>ROUND(I143*H143,2)</f>
        <v>0</v>
      </c>
      <c r="K143" s="182" t="s">
        <v>154</v>
      </c>
      <c r="L143" s="41"/>
      <c r="M143" s="187" t="s">
        <v>19</v>
      </c>
      <c r="N143" s="188" t="s">
        <v>44</v>
      </c>
      <c r="O143" s="6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155</v>
      </c>
      <c r="AT143" s="191" t="s">
        <v>150</v>
      </c>
      <c r="AU143" s="191" t="s">
        <v>82</v>
      </c>
      <c r="AY143" s="19" t="s">
        <v>148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80</v>
      </c>
      <c r="BK143" s="192">
        <f>ROUND(I143*H143,2)</f>
        <v>0</v>
      </c>
      <c r="BL143" s="19" t="s">
        <v>155</v>
      </c>
      <c r="BM143" s="191" t="s">
        <v>1685</v>
      </c>
    </row>
    <row r="144" spans="1:65" s="2" customFormat="1" ht="11.25">
      <c r="A144" s="36"/>
      <c r="B144" s="37"/>
      <c r="C144" s="38"/>
      <c r="D144" s="193" t="s">
        <v>157</v>
      </c>
      <c r="E144" s="38"/>
      <c r="F144" s="194" t="s">
        <v>1686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157</v>
      </c>
      <c r="AU144" s="19" t="s">
        <v>82</v>
      </c>
    </row>
    <row r="145" spans="1:65" s="13" customFormat="1" ht="11.25">
      <c r="B145" s="198"/>
      <c r="C145" s="199"/>
      <c r="D145" s="200" t="s">
        <v>159</v>
      </c>
      <c r="E145" s="201" t="s">
        <v>19</v>
      </c>
      <c r="F145" s="202" t="s">
        <v>1687</v>
      </c>
      <c r="G145" s="199"/>
      <c r="H145" s="201" t="s">
        <v>19</v>
      </c>
      <c r="I145" s="203"/>
      <c r="J145" s="199"/>
      <c r="K145" s="199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159</v>
      </c>
      <c r="AU145" s="208" t="s">
        <v>82</v>
      </c>
      <c r="AV145" s="13" t="s">
        <v>80</v>
      </c>
      <c r="AW145" s="13" t="s">
        <v>34</v>
      </c>
      <c r="AX145" s="13" t="s">
        <v>73</v>
      </c>
      <c r="AY145" s="208" t="s">
        <v>148</v>
      </c>
    </row>
    <row r="146" spans="1:65" s="14" customFormat="1" ht="11.25">
      <c r="B146" s="209"/>
      <c r="C146" s="210"/>
      <c r="D146" s="200" t="s">
        <v>159</v>
      </c>
      <c r="E146" s="211" t="s">
        <v>19</v>
      </c>
      <c r="F146" s="212" t="s">
        <v>1688</v>
      </c>
      <c r="G146" s="210"/>
      <c r="H146" s="213">
        <v>18.405000000000001</v>
      </c>
      <c r="I146" s="214"/>
      <c r="J146" s="210"/>
      <c r="K146" s="210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159</v>
      </c>
      <c r="AU146" s="219" t="s">
        <v>82</v>
      </c>
      <c r="AV146" s="14" t="s">
        <v>82</v>
      </c>
      <c r="AW146" s="14" t="s">
        <v>34</v>
      </c>
      <c r="AX146" s="14" t="s">
        <v>73</v>
      </c>
      <c r="AY146" s="219" t="s">
        <v>148</v>
      </c>
    </row>
    <row r="147" spans="1:65" s="15" customFormat="1" ht="11.25">
      <c r="B147" s="220"/>
      <c r="C147" s="221"/>
      <c r="D147" s="200" t="s">
        <v>159</v>
      </c>
      <c r="E147" s="222" t="s">
        <v>19</v>
      </c>
      <c r="F147" s="223" t="s">
        <v>162</v>
      </c>
      <c r="G147" s="221"/>
      <c r="H147" s="224">
        <v>18.405000000000001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159</v>
      </c>
      <c r="AU147" s="230" t="s">
        <v>82</v>
      </c>
      <c r="AV147" s="15" t="s">
        <v>155</v>
      </c>
      <c r="AW147" s="15" t="s">
        <v>34</v>
      </c>
      <c r="AX147" s="15" t="s">
        <v>80</v>
      </c>
      <c r="AY147" s="230" t="s">
        <v>148</v>
      </c>
    </row>
    <row r="148" spans="1:65" s="12" customFormat="1" ht="22.9" customHeight="1">
      <c r="B148" s="164"/>
      <c r="C148" s="165"/>
      <c r="D148" s="166" t="s">
        <v>72</v>
      </c>
      <c r="E148" s="178" t="s">
        <v>82</v>
      </c>
      <c r="F148" s="178" t="s">
        <v>239</v>
      </c>
      <c r="G148" s="165"/>
      <c r="H148" s="165"/>
      <c r="I148" s="168"/>
      <c r="J148" s="179">
        <f>BK148</f>
        <v>0</v>
      </c>
      <c r="K148" s="165"/>
      <c r="L148" s="170"/>
      <c r="M148" s="171"/>
      <c r="N148" s="172"/>
      <c r="O148" s="172"/>
      <c r="P148" s="173">
        <f>SUM(P149:P176)</f>
        <v>0</v>
      </c>
      <c r="Q148" s="172"/>
      <c r="R148" s="173">
        <f>SUM(R149:R176)</f>
        <v>21.038507090000003</v>
      </c>
      <c r="S148" s="172"/>
      <c r="T148" s="174">
        <f>SUM(T149:T176)</f>
        <v>0</v>
      </c>
      <c r="AR148" s="175" t="s">
        <v>80</v>
      </c>
      <c r="AT148" s="176" t="s">
        <v>72</v>
      </c>
      <c r="AU148" s="176" t="s">
        <v>80</v>
      </c>
      <c r="AY148" s="175" t="s">
        <v>148</v>
      </c>
      <c r="BK148" s="177">
        <f>SUM(BK149:BK176)</f>
        <v>0</v>
      </c>
    </row>
    <row r="149" spans="1:65" s="2" customFormat="1" ht="16.5" customHeight="1">
      <c r="A149" s="36"/>
      <c r="B149" s="37"/>
      <c r="C149" s="180" t="s">
        <v>213</v>
      </c>
      <c r="D149" s="180" t="s">
        <v>150</v>
      </c>
      <c r="E149" s="181" t="s">
        <v>246</v>
      </c>
      <c r="F149" s="182" t="s">
        <v>247</v>
      </c>
      <c r="G149" s="183" t="s">
        <v>165</v>
      </c>
      <c r="H149" s="184">
        <v>10</v>
      </c>
      <c r="I149" s="185"/>
      <c r="J149" s="186">
        <f>ROUND(I149*H149,2)</f>
        <v>0</v>
      </c>
      <c r="K149" s="182" t="s">
        <v>154</v>
      </c>
      <c r="L149" s="41"/>
      <c r="M149" s="187" t="s">
        <v>19</v>
      </c>
      <c r="N149" s="188" t="s">
        <v>44</v>
      </c>
      <c r="O149" s="66"/>
      <c r="P149" s="189">
        <f>O149*H149</f>
        <v>0</v>
      </c>
      <c r="Q149" s="189">
        <v>1.52477</v>
      </c>
      <c r="R149" s="189">
        <f>Q149*H149</f>
        <v>15.2477</v>
      </c>
      <c r="S149" s="189">
        <v>0</v>
      </c>
      <c r="T149" s="19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155</v>
      </c>
      <c r="AT149" s="191" t="s">
        <v>150</v>
      </c>
      <c r="AU149" s="191" t="s">
        <v>82</v>
      </c>
      <c r="AY149" s="19" t="s">
        <v>148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80</v>
      </c>
      <c r="BK149" s="192">
        <f>ROUND(I149*H149,2)</f>
        <v>0</v>
      </c>
      <c r="BL149" s="19" t="s">
        <v>155</v>
      </c>
      <c r="BM149" s="191" t="s">
        <v>1689</v>
      </c>
    </row>
    <row r="150" spans="1:65" s="2" customFormat="1" ht="11.25">
      <c r="A150" s="36"/>
      <c r="B150" s="37"/>
      <c r="C150" s="38"/>
      <c r="D150" s="193" t="s">
        <v>157</v>
      </c>
      <c r="E150" s="38"/>
      <c r="F150" s="194" t="s">
        <v>249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157</v>
      </c>
      <c r="AU150" s="19" t="s">
        <v>82</v>
      </c>
    </row>
    <row r="151" spans="1:65" s="14" customFormat="1" ht="11.25">
      <c r="B151" s="209"/>
      <c r="C151" s="210"/>
      <c r="D151" s="200" t="s">
        <v>159</v>
      </c>
      <c r="E151" s="211" t="s">
        <v>19</v>
      </c>
      <c r="F151" s="212" t="s">
        <v>1690</v>
      </c>
      <c r="G151" s="210"/>
      <c r="H151" s="213">
        <v>10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159</v>
      </c>
      <c r="AU151" s="219" t="s">
        <v>82</v>
      </c>
      <c r="AV151" s="14" t="s">
        <v>82</v>
      </c>
      <c r="AW151" s="14" t="s">
        <v>34</v>
      </c>
      <c r="AX151" s="14" t="s">
        <v>73</v>
      </c>
      <c r="AY151" s="219" t="s">
        <v>148</v>
      </c>
    </row>
    <row r="152" spans="1:65" s="13" customFormat="1" ht="11.25">
      <c r="B152" s="198"/>
      <c r="C152" s="199"/>
      <c r="D152" s="200" t="s">
        <v>159</v>
      </c>
      <c r="E152" s="201" t="s">
        <v>19</v>
      </c>
      <c r="F152" s="202" t="s">
        <v>1691</v>
      </c>
      <c r="G152" s="199"/>
      <c r="H152" s="201" t="s">
        <v>19</v>
      </c>
      <c r="I152" s="203"/>
      <c r="J152" s="199"/>
      <c r="K152" s="199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159</v>
      </c>
      <c r="AU152" s="208" t="s">
        <v>82</v>
      </c>
      <c r="AV152" s="13" t="s">
        <v>80</v>
      </c>
      <c r="AW152" s="13" t="s">
        <v>34</v>
      </c>
      <c r="AX152" s="13" t="s">
        <v>73</v>
      </c>
      <c r="AY152" s="208" t="s">
        <v>148</v>
      </c>
    </row>
    <row r="153" spans="1:65" s="15" customFormat="1" ht="11.25">
      <c r="B153" s="220"/>
      <c r="C153" s="221"/>
      <c r="D153" s="200" t="s">
        <v>159</v>
      </c>
      <c r="E153" s="222" t="s">
        <v>19</v>
      </c>
      <c r="F153" s="223" t="s">
        <v>162</v>
      </c>
      <c r="G153" s="221"/>
      <c r="H153" s="224">
        <v>10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159</v>
      </c>
      <c r="AU153" s="230" t="s">
        <v>82</v>
      </c>
      <c r="AV153" s="15" t="s">
        <v>155</v>
      </c>
      <c r="AW153" s="15" t="s">
        <v>34</v>
      </c>
      <c r="AX153" s="15" t="s">
        <v>80</v>
      </c>
      <c r="AY153" s="230" t="s">
        <v>148</v>
      </c>
    </row>
    <row r="154" spans="1:65" s="2" customFormat="1" ht="21.75" customHeight="1">
      <c r="A154" s="36"/>
      <c r="B154" s="37"/>
      <c r="C154" s="180" t="s">
        <v>219</v>
      </c>
      <c r="D154" s="180" t="s">
        <v>150</v>
      </c>
      <c r="E154" s="181" t="s">
        <v>1692</v>
      </c>
      <c r="F154" s="182" t="s">
        <v>1693</v>
      </c>
      <c r="G154" s="183" t="s">
        <v>172</v>
      </c>
      <c r="H154" s="184">
        <v>2.2610000000000001</v>
      </c>
      <c r="I154" s="185"/>
      <c r="J154" s="186">
        <f>ROUND(I154*H154,2)</f>
        <v>0</v>
      </c>
      <c r="K154" s="182" t="s">
        <v>154</v>
      </c>
      <c r="L154" s="41"/>
      <c r="M154" s="187" t="s">
        <v>19</v>
      </c>
      <c r="N154" s="188" t="s">
        <v>44</v>
      </c>
      <c r="O154" s="66"/>
      <c r="P154" s="189">
        <f>O154*H154</f>
        <v>0</v>
      </c>
      <c r="Q154" s="189">
        <v>2.5018699999999998</v>
      </c>
      <c r="R154" s="189">
        <f>Q154*H154</f>
        <v>5.6567280699999998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155</v>
      </c>
      <c r="AT154" s="191" t="s">
        <v>150</v>
      </c>
      <c r="AU154" s="191" t="s">
        <v>82</v>
      </c>
      <c r="AY154" s="19" t="s">
        <v>148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80</v>
      </c>
      <c r="BK154" s="192">
        <f>ROUND(I154*H154,2)</f>
        <v>0</v>
      </c>
      <c r="BL154" s="19" t="s">
        <v>155</v>
      </c>
      <c r="BM154" s="191" t="s">
        <v>1694</v>
      </c>
    </row>
    <row r="155" spans="1:65" s="2" customFormat="1" ht="11.25">
      <c r="A155" s="36"/>
      <c r="B155" s="37"/>
      <c r="C155" s="38"/>
      <c r="D155" s="193" t="s">
        <v>157</v>
      </c>
      <c r="E155" s="38"/>
      <c r="F155" s="194" t="s">
        <v>1695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157</v>
      </c>
      <c r="AU155" s="19" t="s">
        <v>82</v>
      </c>
    </row>
    <row r="156" spans="1:65" s="13" customFormat="1" ht="11.25">
      <c r="B156" s="198"/>
      <c r="C156" s="199"/>
      <c r="D156" s="200" t="s">
        <v>159</v>
      </c>
      <c r="E156" s="201" t="s">
        <v>19</v>
      </c>
      <c r="F156" s="202" t="s">
        <v>1674</v>
      </c>
      <c r="G156" s="199"/>
      <c r="H156" s="201" t="s">
        <v>19</v>
      </c>
      <c r="I156" s="203"/>
      <c r="J156" s="199"/>
      <c r="K156" s="199"/>
      <c r="L156" s="204"/>
      <c r="M156" s="205"/>
      <c r="N156" s="206"/>
      <c r="O156" s="206"/>
      <c r="P156" s="206"/>
      <c r="Q156" s="206"/>
      <c r="R156" s="206"/>
      <c r="S156" s="206"/>
      <c r="T156" s="207"/>
      <c r="AT156" s="208" t="s">
        <v>159</v>
      </c>
      <c r="AU156" s="208" t="s">
        <v>82</v>
      </c>
      <c r="AV156" s="13" t="s">
        <v>80</v>
      </c>
      <c r="AW156" s="13" t="s">
        <v>34</v>
      </c>
      <c r="AX156" s="13" t="s">
        <v>73</v>
      </c>
      <c r="AY156" s="208" t="s">
        <v>148</v>
      </c>
    </row>
    <row r="157" spans="1:65" s="13" customFormat="1" ht="11.25">
      <c r="B157" s="198"/>
      <c r="C157" s="199"/>
      <c r="D157" s="200" t="s">
        <v>159</v>
      </c>
      <c r="E157" s="201" t="s">
        <v>19</v>
      </c>
      <c r="F157" s="202" t="s">
        <v>1696</v>
      </c>
      <c r="G157" s="199"/>
      <c r="H157" s="201" t="s">
        <v>19</v>
      </c>
      <c r="I157" s="203"/>
      <c r="J157" s="199"/>
      <c r="K157" s="199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159</v>
      </c>
      <c r="AU157" s="208" t="s">
        <v>82</v>
      </c>
      <c r="AV157" s="13" t="s">
        <v>80</v>
      </c>
      <c r="AW157" s="13" t="s">
        <v>34</v>
      </c>
      <c r="AX157" s="13" t="s">
        <v>73</v>
      </c>
      <c r="AY157" s="208" t="s">
        <v>148</v>
      </c>
    </row>
    <row r="158" spans="1:65" s="14" customFormat="1" ht="11.25">
      <c r="B158" s="209"/>
      <c r="C158" s="210"/>
      <c r="D158" s="200" t="s">
        <v>159</v>
      </c>
      <c r="E158" s="211" t="s">
        <v>19</v>
      </c>
      <c r="F158" s="212" t="s">
        <v>1697</v>
      </c>
      <c r="G158" s="210"/>
      <c r="H158" s="213">
        <v>2.2610000000000001</v>
      </c>
      <c r="I158" s="214"/>
      <c r="J158" s="210"/>
      <c r="K158" s="210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159</v>
      </c>
      <c r="AU158" s="219" t="s">
        <v>82</v>
      </c>
      <c r="AV158" s="14" t="s">
        <v>82</v>
      </c>
      <c r="AW158" s="14" t="s">
        <v>34</v>
      </c>
      <c r="AX158" s="14" t="s">
        <v>73</v>
      </c>
      <c r="AY158" s="219" t="s">
        <v>148</v>
      </c>
    </row>
    <row r="159" spans="1:65" s="15" customFormat="1" ht="11.25">
      <c r="B159" s="220"/>
      <c r="C159" s="221"/>
      <c r="D159" s="200" t="s">
        <v>159</v>
      </c>
      <c r="E159" s="222" t="s">
        <v>19</v>
      </c>
      <c r="F159" s="223" t="s">
        <v>162</v>
      </c>
      <c r="G159" s="221"/>
      <c r="H159" s="224">
        <v>2.2610000000000001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159</v>
      </c>
      <c r="AU159" s="230" t="s">
        <v>82</v>
      </c>
      <c r="AV159" s="15" t="s">
        <v>155</v>
      </c>
      <c r="AW159" s="15" t="s">
        <v>34</v>
      </c>
      <c r="AX159" s="15" t="s">
        <v>80</v>
      </c>
      <c r="AY159" s="230" t="s">
        <v>148</v>
      </c>
    </row>
    <row r="160" spans="1:65" s="2" customFormat="1" ht="16.5" customHeight="1">
      <c r="A160" s="36"/>
      <c r="B160" s="37"/>
      <c r="C160" s="180" t="s">
        <v>226</v>
      </c>
      <c r="D160" s="180" t="s">
        <v>150</v>
      </c>
      <c r="E160" s="181" t="s">
        <v>262</v>
      </c>
      <c r="F160" s="182" t="s">
        <v>263</v>
      </c>
      <c r="G160" s="183" t="s">
        <v>153</v>
      </c>
      <c r="H160" s="184">
        <v>22.608000000000001</v>
      </c>
      <c r="I160" s="185"/>
      <c r="J160" s="186">
        <f>ROUND(I160*H160,2)</f>
        <v>0</v>
      </c>
      <c r="K160" s="182" t="s">
        <v>154</v>
      </c>
      <c r="L160" s="41"/>
      <c r="M160" s="187" t="s">
        <v>19</v>
      </c>
      <c r="N160" s="188" t="s">
        <v>44</v>
      </c>
      <c r="O160" s="66"/>
      <c r="P160" s="189">
        <f>O160*H160</f>
        <v>0</v>
      </c>
      <c r="Q160" s="189">
        <v>2.64E-3</v>
      </c>
      <c r="R160" s="189">
        <f>Q160*H160</f>
        <v>5.9685120000000001E-2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155</v>
      </c>
      <c r="AT160" s="191" t="s">
        <v>150</v>
      </c>
      <c r="AU160" s="191" t="s">
        <v>82</v>
      </c>
      <c r="AY160" s="19" t="s">
        <v>148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80</v>
      </c>
      <c r="BK160" s="192">
        <f>ROUND(I160*H160,2)</f>
        <v>0</v>
      </c>
      <c r="BL160" s="19" t="s">
        <v>155</v>
      </c>
      <c r="BM160" s="191" t="s">
        <v>1698</v>
      </c>
    </row>
    <row r="161" spans="1:65" s="2" customFormat="1" ht="11.25">
      <c r="A161" s="36"/>
      <c r="B161" s="37"/>
      <c r="C161" s="38"/>
      <c r="D161" s="193" t="s">
        <v>157</v>
      </c>
      <c r="E161" s="38"/>
      <c r="F161" s="194" t="s">
        <v>265</v>
      </c>
      <c r="G161" s="38"/>
      <c r="H161" s="38"/>
      <c r="I161" s="195"/>
      <c r="J161" s="38"/>
      <c r="K161" s="38"/>
      <c r="L161" s="41"/>
      <c r="M161" s="196"/>
      <c r="N161" s="197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157</v>
      </c>
      <c r="AU161" s="19" t="s">
        <v>82</v>
      </c>
    </row>
    <row r="162" spans="1:65" s="13" customFormat="1" ht="11.25">
      <c r="B162" s="198"/>
      <c r="C162" s="199"/>
      <c r="D162" s="200" t="s">
        <v>159</v>
      </c>
      <c r="E162" s="201" t="s">
        <v>19</v>
      </c>
      <c r="F162" s="202" t="s">
        <v>1674</v>
      </c>
      <c r="G162" s="199"/>
      <c r="H162" s="201" t="s">
        <v>19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159</v>
      </c>
      <c r="AU162" s="208" t="s">
        <v>82</v>
      </c>
      <c r="AV162" s="13" t="s">
        <v>80</v>
      </c>
      <c r="AW162" s="13" t="s">
        <v>34</v>
      </c>
      <c r="AX162" s="13" t="s">
        <v>73</v>
      </c>
      <c r="AY162" s="208" t="s">
        <v>148</v>
      </c>
    </row>
    <row r="163" spans="1:65" s="13" customFormat="1" ht="11.25">
      <c r="B163" s="198"/>
      <c r="C163" s="199"/>
      <c r="D163" s="200" t="s">
        <v>159</v>
      </c>
      <c r="E163" s="201" t="s">
        <v>19</v>
      </c>
      <c r="F163" s="202" t="s">
        <v>1696</v>
      </c>
      <c r="G163" s="199"/>
      <c r="H163" s="201" t="s">
        <v>19</v>
      </c>
      <c r="I163" s="203"/>
      <c r="J163" s="199"/>
      <c r="K163" s="199"/>
      <c r="L163" s="204"/>
      <c r="M163" s="205"/>
      <c r="N163" s="206"/>
      <c r="O163" s="206"/>
      <c r="P163" s="206"/>
      <c r="Q163" s="206"/>
      <c r="R163" s="206"/>
      <c r="S163" s="206"/>
      <c r="T163" s="207"/>
      <c r="AT163" s="208" t="s">
        <v>159</v>
      </c>
      <c r="AU163" s="208" t="s">
        <v>82</v>
      </c>
      <c r="AV163" s="13" t="s">
        <v>80</v>
      </c>
      <c r="AW163" s="13" t="s">
        <v>34</v>
      </c>
      <c r="AX163" s="13" t="s">
        <v>73</v>
      </c>
      <c r="AY163" s="208" t="s">
        <v>148</v>
      </c>
    </row>
    <row r="164" spans="1:65" s="14" customFormat="1" ht="11.25">
      <c r="B164" s="209"/>
      <c r="C164" s="210"/>
      <c r="D164" s="200" t="s">
        <v>159</v>
      </c>
      <c r="E164" s="211" t="s">
        <v>19</v>
      </c>
      <c r="F164" s="212" t="s">
        <v>1699</v>
      </c>
      <c r="G164" s="210"/>
      <c r="H164" s="213">
        <v>22.608000000000001</v>
      </c>
      <c r="I164" s="214"/>
      <c r="J164" s="210"/>
      <c r="K164" s="210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159</v>
      </c>
      <c r="AU164" s="219" t="s">
        <v>82</v>
      </c>
      <c r="AV164" s="14" t="s">
        <v>82</v>
      </c>
      <c r="AW164" s="14" t="s">
        <v>34</v>
      </c>
      <c r="AX164" s="14" t="s">
        <v>73</v>
      </c>
      <c r="AY164" s="219" t="s">
        <v>148</v>
      </c>
    </row>
    <row r="165" spans="1:65" s="15" customFormat="1" ht="11.25">
      <c r="B165" s="220"/>
      <c r="C165" s="221"/>
      <c r="D165" s="200" t="s">
        <v>159</v>
      </c>
      <c r="E165" s="222" t="s">
        <v>19</v>
      </c>
      <c r="F165" s="223" t="s">
        <v>162</v>
      </c>
      <c r="G165" s="221"/>
      <c r="H165" s="224">
        <v>22.608000000000001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159</v>
      </c>
      <c r="AU165" s="230" t="s">
        <v>82</v>
      </c>
      <c r="AV165" s="15" t="s">
        <v>155</v>
      </c>
      <c r="AW165" s="15" t="s">
        <v>34</v>
      </c>
      <c r="AX165" s="15" t="s">
        <v>80</v>
      </c>
      <c r="AY165" s="230" t="s">
        <v>148</v>
      </c>
    </row>
    <row r="166" spans="1:65" s="2" customFormat="1" ht="16.5" customHeight="1">
      <c r="A166" s="36"/>
      <c r="B166" s="37"/>
      <c r="C166" s="180" t="s">
        <v>233</v>
      </c>
      <c r="D166" s="180" t="s">
        <v>150</v>
      </c>
      <c r="E166" s="181" t="s">
        <v>268</v>
      </c>
      <c r="F166" s="182" t="s">
        <v>269</v>
      </c>
      <c r="G166" s="183" t="s">
        <v>153</v>
      </c>
      <c r="H166" s="184">
        <v>22.608000000000001</v>
      </c>
      <c r="I166" s="185"/>
      <c r="J166" s="186">
        <f>ROUND(I166*H166,2)</f>
        <v>0</v>
      </c>
      <c r="K166" s="182" t="s">
        <v>154</v>
      </c>
      <c r="L166" s="41"/>
      <c r="M166" s="187" t="s">
        <v>19</v>
      </c>
      <c r="N166" s="188" t="s">
        <v>44</v>
      </c>
      <c r="O166" s="66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155</v>
      </c>
      <c r="AT166" s="191" t="s">
        <v>150</v>
      </c>
      <c r="AU166" s="191" t="s">
        <v>82</v>
      </c>
      <c r="AY166" s="19" t="s">
        <v>148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80</v>
      </c>
      <c r="BK166" s="192">
        <f>ROUND(I166*H166,2)</f>
        <v>0</v>
      </c>
      <c r="BL166" s="19" t="s">
        <v>155</v>
      </c>
      <c r="BM166" s="191" t="s">
        <v>1700</v>
      </c>
    </row>
    <row r="167" spans="1:65" s="2" customFormat="1" ht="11.25">
      <c r="A167" s="36"/>
      <c r="B167" s="37"/>
      <c r="C167" s="38"/>
      <c r="D167" s="193" t="s">
        <v>157</v>
      </c>
      <c r="E167" s="38"/>
      <c r="F167" s="194" t="s">
        <v>271</v>
      </c>
      <c r="G167" s="38"/>
      <c r="H167" s="38"/>
      <c r="I167" s="195"/>
      <c r="J167" s="38"/>
      <c r="K167" s="38"/>
      <c r="L167" s="41"/>
      <c r="M167" s="196"/>
      <c r="N167" s="197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157</v>
      </c>
      <c r="AU167" s="19" t="s">
        <v>82</v>
      </c>
    </row>
    <row r="168" spans="1:65" s="13" customFormat="1" ht="11.25">
      <c r="B168" s="198"/>
      <c r="C168" s="199"/>
      <c r="D168" s="200" t="s">
        <v>159</v>
      </c>
      <c r="E168" s="201" t="s">
        <v>19</v>
      </c>
      <c r="F168" s="202" t="s">
        <v>1674</v>
      </c>
      <c r="G168" s="199"/>
      <c r="H168" s="201" t="s">
        <v>19</v>
      </c>
      <c r="I168" s="203"/>
      <c r="J168" s="199"/>
      <c r="K168" s="199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159</v>
      </c>
      <c r="AU168" s="208" t="s">
        <v>82</v>
      </c>
      <c r="AV168" s="13" t="s">
        <v>80</v>
      </c>
      <c r="AW168" s="13" t="s">
        <v>34</v>
      </c>
      <c r="AX168" s="13" t="s">
        <v>73</v>
      </c>
      <c r="AY168" s="208" t="s">
        <v>148</v>
      </c>
    </row>
    <row r="169" spans="1:65" s="13" customFormat="1" ht="11.25">
      <c r="B169" s="198"/>
      <c r="C169" s="199"/>
      <c r="D169" s="200" t="s">
        <v>159</v>
      </c>
      <c r="E169" s="201" t="s">
        <v>19</v>
      </c>
      <c r="F169" s="202" t="s">
        <v>1696</v>
      </c>
      <c r="G169" s="199"/>
      <c r="H169" s="201" t="s">
        <v>19</v>
      </c>
      <c r="I169" s="203"/>
      <c r="J169" s="199"/>
      <c r="K169" s="199"/>
      <c r="L169" s="204"/>
      <c r="M169" s="205"/>
      <c r="N169" s="206"/>
      <c r="O169" s="206"/>
      <c r="P169" s="206"/>
      <c r="Q169" s="206"/>
      <c r="R169" s="206"/>
      <c r="S169" s="206"/>
      <c r="T169" s="207"/>
      <c r="AT169" s="208" t="s">
        <v>159</v>
      </c>
      <c r="AU169" s="208" t="s">
        <v>82</v>
      </c>
      <c r="AV169" s="13" t="s">
        <v>80</v>
      </c>
      <c r="AW169" s="13" t="s">
        <v>34</v>
      </c>
      <c r="AX169" s="13" t="s">
        <v>73</v>
      </c>
      <c r="AY169" s="208" t="s">
        <v>148</v>
      </c>
    </row>
    <row r="170" spans="1:65" s="14" customFormat="1" ht="11.25">
      <c r="B170" s="209"/>
      <c r="C170" s="210"/>
      <c r="D170" s="200" t="s">
        <v>159</v>
      </c>
      <c r="E170" s="211" t="s">
        <v>19</v>
      </c>
      <c r="F170" s="212" t="s">
        <v>1699</v>
      </c>
      <c r="G170" s="210"/>
      <c r="H170" s="213">
        <v>22.608000000000001</v>
      </c>
      <c r="I170" s="214"/>
      <c r="J170" s="210"/>
      <c r="K170" s="210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159</v>
      </c>
      <c r="AU170" s="219" t="s">
        <v>82</v>
      </c>
      <c r="AV170" s="14" t="s">
        <v>82</v>
      </c>
      <c r="AW170" s="14" t="s">
        <v>34</v>
      </c>
      <c r="AX170" s="14" t="s">
        <v>73</v>
      </c>
      <c r="AY170" s="219" t="s">
        <v>148</v>
      </c>
    </row>
    <row r="171" spans="1:65" s="15" customFormat="1" ht="11.25">
      <c r="B171" s="220"/>
      <c r="C171" s="221"/>
      <c r="D171" s="200" t="s">
        <v>159</v>
      </c>
      <c r="E171" s="222" t="s">
        <v>19</v>
      </c>
      <c r="F171" s="223" t="s">
        <v>162</v>
      </c>
      <c r="G171" s="221"/>
      <c r="H171" s="224">
        <v>22.608000000000001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159</v>
      </c>
      <c r="AU171" s="230" t="s">
        <v>82</v>
      </c>
      <c r="AV171" s="15" t="s">
        <v>155</v>
      </c>
      <c r="AW171" s="15" t="s">
        <v>34</v>
      </c>
      <c r="AX171" s="15" t="s">
        <v>80</v>
      </c>
      <c r="AY171" s="230" t="s">
        <v>148</v>
      </c>
    </row>
    <row r="172" spans="1:65" s="2" customFormat="1" ht="16.5" customHeight="1">
      <c r="A172" s="36"/>
      <c r="B172" s="37"/>
      <c r="C172" s="180" t="s">
        <v>240</v>
      </c>
      <c r="D172" s="180" t="s">
        <v>150</v>
      </c>
      <c r="E172" s="181" t="s">
        <v>1701</v>
      </c>
      <c r="F172" s="182" t="s">
        <v>1702</v>
      </c>
      <c r="G172" s="183" t="s">
        <v>222</v>
      </c>
      <c r="H172" s="184">
        <v>7.0000000000000007E-2</v>
      </c>
      <c r="I172" s="185"/>
      <c r="J172" s="186">
        <f>ROUND(I172*H172,2)</f>
        <v>0</v>
      </c>
      <c r="K172" s="182" t="s">
        <v>154</v>
      </c>
      <c r="L172" s="41"/>
      <c r="M172" s="187" t="s">
        <v>19</v>
      </c>
      <c r="N172" s="188" t="s">
        <v>44</v>
      </c>
      <c r="O172" s="66"/>
      <c r="P172" s="189">
        <f>O172*H172</f>
        <v>0</v>
      </c>
      <c r="Q172" s="189">
        <v>1.06277</v>
      </c>
      <c r="R172" s="189">
        <f>Q172*H172</f>
        <v>7.4393900000000013E-2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155</v>
      </c>
      <c r="AT172" s="191" t="s">
        <v>150</v>
      </c>
      <c r="AU172" s="191" t="s">
        <v>82</v>
      </c>
      <c r="AY172" s="19" t="s">
        <v>148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80</v>
      </c>
      <c r="BK172" s="192">
        <f>ROUND(I172*H172,2)</f>
        <v>0</v>
      </c>
      <c r="BL172" s="19" t="s">
        <v>155</v>
      </c>
      <c r="BM172" s="191" t="s">
        <v>1703</v>
      </c>
    </row>
    <row r="173" spans="1:65" s="2" customFormat="1" ht="11.25">
      <c r="A173" s="36"/>
      <c r="B173" s="37"/>
      <c r="C173" s="38"/>
      <c r="D173" s="193" t="s">
        <v>157</v>
      </c>
      <c r="E173" s="38"/>
      <c r="F173" s="194" t="s">
        <v>1704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157</v>
      </c>
      <c r="AU173" s="19" t="s">
        <v>82</v>
      </c>
    </row>
    <row r="174" spans="1:65" s="13" customFormat="1" ht="11.25">
      <c r="B174" s="198"/>
      <c r="C174" s="199"/>
      <c r="D174" s="200" t="s">
        <v>159</v>
      </c>
      <c r="E174" s="201" t="s">
        <v>19</v>
      </c>
      <c r="F174" s="202" t="s">
        <v>1674</v>
      </c>
      <c r="G174" s="199"/>
      <c r="H174" s="201" t="s">
        <v>19</v>
      </c>
      <c r="I174" s="203"/>
      <c r="J174" s="199"/>
      <c r="K174" s="199"/>
      <c r="L174" s="204"/>
      <c r="M174" s="205"/>
      <c r="N174" s="206"/>
      <c r="O174" s="206"/>
      <c r="P174" s="206"/>
      <c r="Q174" s="206"/>
      <c r="R174" s="206"/>
      <c r="S174" s="206"/>
      <c r="T174" s="207"/>
      <c r="AT174" s="208" t="s">
        <v>159</v>
      </c>
      <c r="AU174" s="208" t="s">
        <v>82</v>
      </c>
      <c r="AV174" s="13" t="s">
        <v>80</v>
      </c>
      <c r="AW174" s="13" t="s">
        <v>34</v>
      </c>
      <c r="AX174" s="13" t="s">
        <v>73</v>
      </c>
      <c r="AY174" s="208" t="s">
        <v>148</v>
      </c>
    </row>
    <row r="175" spans="1:65" s="14" customFormat="1" ht="11.25">
      <c r="B175" s="209"/>
      <c r="C175" s="210"/>
      <c r="D175" s="200" t="s">
        <v>159</v>
      </c>
      <c r="E175" s="211" t="s">
        <v>19</v>
      </c>
      <c r="F175" s="212" t="s">
        <v>1705</v>
      </c>
      <c r="G175" s="210"/>
      <c r="H175" s="213">
        <v>7.0000000000000007E-2</v>
      </c>
      <c r="I175" s="214"/>
      <c r="J175" s="210"/>
      <c r="K175" s="210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159</v>
      </c>
      <c r="AU175" s="219" t="s">
        <v>82</v>
      </c>
      <c r="AV175" s="14" t="s">
        <v>82</v>
      </c>
      <c r="AW175" s="14" t="s">
        <v>34</v>
      </c>
      <c r="AX175" s="14" t="s">
        <v>73</v>
      </c>
      <c r="AY175" s="219" t="s">
        <v>148</v>
      </c>
    </row>
    <row r="176" spans="1:65" s="15" customFormat="1" ht="11.25">
      <c r="B176" s="220"/>
      <c r="C176" s="221"/>
      <c r="D176" s="200" t="s">
        <v>159</v>
      </c>
      <c r="E176" s="222" t="s">
        <v>19</v>
      </c>
      <c r="F176" s="223" t="s">
        <v>162</v>
      </c>
      <c r="G176" s="221"/>
      <c r="H176" s="224">
        <v>7.0000000000000007E-2</v>
      </c>
      <c r="I176" s="225"/>
      <c r="J176" s="221"/>
      <c r="K176" s="221"/>
      <c r="L176" s="226"/>
      <c r="M176" s="227"/>
      <c r="N176" s="228"/>
      <c r="O176" s="228"/>
      <c r="P176" s="228"/>
      <c r="Q176" s="228"/>
      <c r="R176" s="228"/>
      <c r="S176" s="228"/>
      <c r="T176" s="229"/>
      <c r="AT176" s="230" t="s">
        <v>159</v>
      </c>
      <c r="AU176" s="230" t="s">
        <v>82</v>
      </c>
      <c r="AV176" s="15" t="s">
        <v>155</v>
      </c>
      <c r="AW176" s="15" t="s">
        <v>34</v>
      </c>
      <c r="AX176" s="15" t="s">
        <v>80</v>
      </c>
      <c r="AY176" s="230" t="s">
        <v>148</v>
      </c>
    </row>
    <row r="177" spans="1:65" s="12" customFormat="1" ht="22.9" customHeight="1">
      <c r="B177" s="164"/>
      <c r="C177" s="165"/>
      <c r="D177" s="166" t="s">
        <v>72</v>
      </c>
      <c r="E177" s="178" t="s">
        <v>169</v>
      </c>
      <c r="F177" s="178" t="s">
        <v>386</v>
      </c>
      <c r="G177" s="165"/>
      <c r="H177" s="165"/>
      <c r="I177" s="168"/>
      <c r="J177" s="179">
        <f>BK177</f>
        <v>0</v>
      </c>
      <c r="K177" s="165"/>
      <c r="L177" s="170"/>
      <c r="M177" s="171"/>
      <c r="N177" s="172"/>
      <c r="O177" s="172"/>
      <c r="P177" s="173">
        <f>SUM(P178:P202)</f>
        <v>0</v>
      </c>
      <c r="Q177" s="172"/>
      <c r="R177" s="173">
        <f>SUM(R178:R202)</f>
        <v>2.5083428900000002</v>
      </c>
      <c r="S177" s="172"/>
      <c r="T177" s="174">
        <f>SUM(T178:T202)</f>
        <v>0</v>
      </c>
      <c r="AR177" s="175" t="s">
        <v>80</v>
      </c>
      <c r="AT177" s="176" t="s">
        <v>72</v>
      </c>
      <c r="AU177" s="176" t="s">
        <v>80</v>
      </c>
      <c r="AY177" s="175" t="s">
        <v>148</v>
      </c>
      <c r="BK177" s="177">
        <f>SUM(BK178:BK202)</f>
        <v>0</v>
      </c>
    </row>
    <row r="178" spans="1:65" s="2" customFormat="1" ht="16.5" customHeight="1">
      <c r="A178" s="36"/>
      <c r="B178" s="37"/>
      <c r="C178" s="180" t="s">
        <v>245</v>
      </c>
      <c r="D178" s="180" t="s">
        <v>150</v>
      </c>
      <c r="E178" s="181" t="s">
        <v>431</v>
      </c>
      <c r="F178" s="182" t="s">
        <v>432</v>
      </c>
      <c r="G178" s="183" t="s">
        <v>172</v>
      </c>
      <c r="H178" s="184">
        <v>0.91500000000000004</v>
      </c>
      <c r="I178" s="185"/>
      <c r="J178" s="186">
        <f>ROUND(I178*H178,2)</f>
        <v>0</v>
      </c>
      <c r="K178" s="182" t="s">
        <v>154</v>
      </c>
      <c r="L178" s="41"/>
      <c r="M178" s="187" t="s">
        <v>19</v>
      </c>
      <c r="N178" s="188" t="s">
        <v>44</v>
      </c>
      <c r="O178" s="66"/>
      <c r="P178" s="189">
        <f>O178*H178</f>
        <v>0</v>
      </c>
      <c r="Q178" s="189">
        <v>2.5020899999999999</v>
      </c>
      <c r="R178" s="189">
        <f>Q178*H178</f>
        <v>2.2894123500000001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155</v>
      </c>
      <c r="AT178" s="191" t="s">
        <v>150</v>
      </c>
      <c r="AU178" s="191" t="s">
        <v>82</v>
      </c>
      <c r="AY178" s="19" t="s">
        <v>148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80</v>
      </c>
      <c r="BK178" s="192">
        <f>ROUND(I178*H178,2)</f>
        <v>0</v>
      </c>
      <c r="BL178" s="19" t="s">
        <v>155</v>
      </c>
      <c r="BM178" s="191" t="s">
        <v>1706</v>
      </c>
    </row>
    <row r="179" spans="1:65" s="2" customFormat="1" ht="11.25">
      <c r="A179" s="36"/>
      <c r="B179" s="37"/>
      <c r="C179" s="38"/>
      <c r="D179" s="193" t="s">
        <v>157</v>
      </c>
      <c r="E179" s="38"/>
      <c r="F179" s="194" t="s">
        <v>434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157</v>
      </c>
      <c r="AU179" s="19" t="s">
        <v>82</v>
      </c>
    </row>
    <row r="180" spans="1:65" s="13" customFormat="1" ht="11.25">
      <c r="B180" s="198"/>
      <c r="C180" s="199"/>
      <c r="D180" s="200" t="s">
        <v>159</v>
      </c>
      <c r="E180" s="201" t="s">
        <v>19</v>
      </c>
      <c r="F180" s="202" t="s">
        <v>1691</v>
      </c>
      <c r="G180" s="199"/>
      <c r="H180" s="201" t="s">
        <v>19</v>
      </c>
      <c r="I180" s="203"/>
      <c r="J180" s="199"/>
      <c r="K180" s="199"/>
      <c r="L180" s="204"/>
      <c r="M180" s="205"/>
      <c r="N180" s="206"/>
      <c r="O180" s="206"/>
      <c r="P180" s="206"/>
      <c r="Q180" s="206"/>
      <c r="R180" s="206"/>
      <c r="S180" s="206"/>
      <c r="T180" s="207"/>
      <c r="AT180" s="208" t="s">
        <v>159</v>
      </c>
      <c r="AU180" s="208" t="s">
        <v>82</v>
      </c>
      <c r="AV180" s="13" t="s">
        <v>80</v>
      </c>
      <c r="AW180" s="13" t="s">
        <v>34</v>
      </c>
      <c r="AX180" s="13" t="s">
        <v>73</v>
      </c>
      <c r="AY180" s="208" t="s">
        <v>148</v>
      </c>
    </row>
    <row r="181" spans="1:65" s="14" customFormat="1" ht="11.25">
      <c r="B181" s="209"/>
      <c r="C181" s="210"/>
      <c r="D181" s="200" t="s">
        <v>159</v>
      </c>
      <c r="E181" s="211" t="s">
        <v>19</v>
      </c>
      <c r="F181" s="212" t="s">
        <v>1707</v>
      </c>
      <c r="G181" s="210"/>
      <c r="H181" s="213">
        <v>0.91500000000000004</v>
      </c>
      <c r="I181" s="214"/>
      <c r="J181" s="210"/>
      <c r="K181" s="210"/>
      <c r="L181" s="215"/>
      <c r="M181" s="216"/>
      <c r="N181" s="217"/>
      <c r="O181" s="217"/>
      <c r="P181" s="217"/>
      <c r="Q181" s="217"/>
      <c r="R181" s="217"/>
      <c r="S181" s="217"/>
      <c r="T181" s="218"/>
      <c r="AT181" s="219" t="s">
        <v>159</v>
      </c>
      <c r="AU181" s="219" t="s">
        <v>82</v>
      </c>
      <c r="AV181" s="14" t="s">
        <v>82</v>
      </c>
      <c r="AW181" s="14" t="s">
        <v>34</v>
      </c>
      <c r="AX181" s="14" t="s">
        <v>73</v>
      </c>
      <c r="AY181" s="219" t="s">
        <v>148</v>
      </c>
    </row>
    <row r="182" spans="1:65" s="15" customFormat="1" ht="11.25">
      <c r="B182" s="220"/>
      <c r="C182" s="221"/>
      <c r="D182" s="200" t="s">
        <v>159</v>
      </c>
      <c r="E182" s="222" t="s">
        <v>19</v>
      </c>
      <c r="F182" s="223" t="s">
        <v>162</v>
      </c>
      <c r="G182" s="221"/>
      <c r="H182" s="224">
        <v>0.91500000000000004</v>
      </c>
      <c r="I182" s="225"/>
      <c r="J182" s="221"/>
      <c r="K182" s="221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159</v>
      </c>
      <c r="AU182" s="230" t="s">
        <v>82</v>
      </c>
      <c r="AV182" s="15" t="s">
        <v>155</v>
      </c>
      <c r="AW182" s="15" t="s">
        <v>34</v>
      </c>
      <c r="AX182" s="15" t="s">
        <v>80</v>
      </c>
      <c r="AY182" s="230" t="s">
        <v>148</v>
      </c>
    </row>
    <row r="183" spans="1:65" s="2" customFormat="1" ht="16.5" customHeight="1">
      <c r="A183" s="36"/>
      <c r="B183" s="37"/>
      <c r="C183" s="180" t="s">
        <v>8</v>
      </c>
      <c r="D183" s="180" t="s">
        <v>150</v>
      </c>
      <c r="E183" s="181" t="s">
        <v>1708</v>
      </c>
      <c r="F183" s="182" t="s">
        <v>1709</v>
      </c>
      <c r="G183" s="183" t="s">
        <v>172</v>
      </c>
      <c r="H183" s="184">
        <v>0.91500000000000004</v>
      </c>
      <c r="I183" s="185"/>
      <c r="J183" s="186">
        <f>ROUND(I183*H183,2)</f>
        <v>0</v>
      </c>
      <c r="K183" s="182" t="s">
        <v>154</v>
      </c>
      <c r="L183" s="41"/>
      <c r="M183" s="187" t="s">
        <v>19</v>
      </c>
      <c r="N183" s="188" t="s">
        <v>44</v>
      </c>
      <c r="O183" s="66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155</v>
      </c>
      <c r="AT183" s="191" t="s">
        <v>150</v>
      </c>
      <c r="AU183" s="191" t="s">
        <v>82</v>
      </c>
      <c r="AY183" s="19" t="s">
        <v>148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80</v>
      </c>
      <c r="BK183" s="192">
        <f>ROUND(I183*H183,2)</f>
        <v>0</v>
      </c>
      <c r="BL183" s="19" t="s">
        <v>155</v>
      </c>
      <c r="BM183" s="191" t="s">
        <v>1710</v>
      </c>
    </row>
    <row r="184" spans="1:65" s="2" customFormat="1" ht="11.25">
      <c r="A184" s="36"/>
      <c r="B184" s="37"/>
      <c r="C184" s="38"/>
      <c r="D184" s="193" t="s">
        <v>157</v>
      </c>
      <c r="E184" s="38"/>
      <c r="F184" s="194" t="s">
        <v>1711</v>
      </c>
      <c r="G184" s="38"/>
      <c r="H184" s="38"/>
      <c r="I184" s="195"/>
      <c r="J184" s="38"/>
      <c r="K184" s="38"/>
      <c r="L184" s="41"/>
      <c r="M184" s="196"/>
      <c r="N184" s="197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157</v>
      </c>
      <c r="AU184" s="19" t="s">
        <v>82</v>
      </c>
    </row>
    <row r="185" spans="1:65" s="2" customFormat="1" ht="16.5" customHeight="1">
      <c r="A185" s="36"/>
      <c r="B185" s="37"/>
      <c r="C185" s="180" t="s">
        <v>256</v>
      </c>
      <c r="D185" s="180" t="s">
        <v>150</v>
      </c>
      <c r="E185" s="181" t="s">
        <v>1712</v>
      </c>
      <c r="F185" s="182" t="s">
        <v>1713</v>
      </c>
      <c r="G185" s="183" t="s">
        <v>153</v>
      </c>
      <c r="H185" s="184">
        <v>3.66</v>
      </c>
      <c r="I185" s="185"/>
      <c r="J185" s="186">
        <f>ROUND(I185*H185,2)</f>
        <v>0</v>
      </c>
      <c r="K185" s="182" t="s">
        <v>154</v>
      </c>
      <c r="L185" s="41"/>
      <c r="M185" s="187" t="s">
        <v>19</v>
      </c>
      <c r="N185" s="188" t="s">
        <v>44</v>
      </c>
      <c r="O185" s="66"/>
      <c r="P185" s="189">
        <f>O185*H185</f>
        <v>0</v>
      </c>
      <c r="Q185" s="189">
        <v>1.32E-3</v>
      </c>
      <c r="R185" s="189">
        <f>Q185*H185</f>
        <v>4.8311999999999999E-3</v>
      </c>
      <c r="S185" s="189">
        <v>0</v>
      </c>
      <c r="T185" s="19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155</v>
      </c>
      <c r="AT185" s="191" t="s">
        <v>150</v>
      </c>
      <c r="AU185" s="191" t="s">
        <v>82</v>
      </c>
      <c r="AY185" s="19" t="s">
        <v>148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9" t="s">
        <v>80</v>
      </c>
      <c r="BK185" s="192">
        <f>ROUND(I185*H185,2)</f>
        <v>0</v>
      </c>
      <c r="BL185" s="19" t="s">
        <v>155</v>
      </c>
      <c r="BM185" s="191" t="s">
        <v>1714</v>
      </c>
    </row>
    <row r="186" spans="1:65" s="2" customFormat="1" ht="11.25">
      <c r="A186" s="36"/>
      <c r="B186" s="37"/>
      <c r="C186" s="38"/>
      <c r="D186" s="193" t="s">
        <v>157</v>
      </c>
      <c r="E186" s="38"/>
      <c r="F186" s="194" t="s">
        <v>1715</v>
      </c>
      <c r="G186" s="38"/>
      <c r="H186" s="38"/>
      <c r="I186" s="195"/>
      <c r="J186" s="38"/>
      <c r="K186" s="38"/>
      <c r="L186" s="41"/>
      <c r="M186" s="196"/>
      <c r="N186" s="197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157</v>
      </c>
      <c r="AU186" s="19" t="s">
        <v>82</v>
      </c>
    </row>
    <row r="187" spans="1:65" s="13" customFormat="1" ht="11.25">
      <c r="B187" s="198"/>
      <c r="C187" s="199"/>
      <c r="D187" s="200" t="s">
        <v>159</v>
      </c>
      <c r="E187" s="201" t="s">
        <v>19</v>
      </c>
      <c r="F187" s="202" t="s">
        <v>1691</v>
      </c>
      <c r="G187" s="199"/>
      <c r="H187" s="201" t="s">
        <v>19</v>
      </c>
      <c r="I187" s="203"/>
      <c r="J187" s="199"/>
      <c r="K187" s="199"/>
      <c r="L187" s="204"/>
      <c r="M187" s="205"/>
      <c r="N187" s="206"/>
      <c r="O187" s="206"/>
      <c r="P187" s="206"/>
      <c r="Q187" s="206"/>
      <c r="R187" s="206"/>
      <c r="S187" s="206"/>
      <c r="T187" s="207"/>
      <c r="AT187" s="208" t="s">
        <v>159</v>
      </c>
      <c r="AU187" s="208" t="s">
        <v>82</v>
      </c>
      <c r="AV187" s="13" t="s">
        <v>80</v>
      </c>
      <c r="AW187" s="13" t="s">
        <v>34</v>
      </c>
      <c r="AX187" s="13" t="s">
        <v>73</v>
      </c>
      <c r="AY187" s="208" t="s">
        <v>148</v>
      </c>
    </row>
    <row r="188" spans="1:65" s="14" customFormat="1" ht="11.25">
      <c r="B188" s="209"/>
      <c r="C188" s="210"/>
      <c r="D188" s="200" t="s">
        <v>159</v>
      </c>
      <c r="E188" s="211" t="s">
        <v>19</v>
      </c>
      <c r="F188" s="212" t="s">
        <v>1716</v>
      </c>
      <c r="G188" s="210"/>
      <c r="H188" s="213">
        <v>3.66</v>
      </c>
      <c r="I188" s="214"/>
      <c r="J188" s="210"/>
      <c r="K188" s="210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159</v>
      </c>
      <c r="AU188" s="219" t="s">
        <v>82</v>
      </c>
      <c r="AV188" s="14" t="s">
        <v>82</v>
      </c>
      <c r="AW188" s="14" t="s">
        <v>34</v>
      </c>
      <c r="AX188" s="14" t="s">
        <v>73</v>
      </c>
      <c r="AY188" s="219" t="s">
        <v>148</v>
      </c>
    </row>
    <row r="189" spans="1:65" s="15" customFormat="1" ht="11.25">
      <c r="B189" s="220"/>
      <c r="C189" s="221"/>
      <c r="D189" s="200" t="s">
        <v>159</v>
      </c>
      <c r="E189" s="222" t="s">
        <v>19</v>
      </c>
      <c r="F189" s="223" t="s">
        <v>162</v>
      </c>
      <c r="G189" s="221"/>
      <c r="H189" s="224">
        <v>3.66</v>
      </c>
      <c r="I189" s="225"/>
      <c r="J189" s="221"/>
      <c r="K189" s="221"/>
      <c r="L189" s="226"/>
      <c r="M189" s="227"/>
      <c r="N189" s="228"/>
      <c r="O189" s="228"/>
      <c r="P189" s="228"/>
      <c r="Q189" s="228"/>
      <c r="R189" s="228"/>
      <c r="S189" s="228"/>
      <c r="T189" s="229"/>
      <c r="AT189" s="230" t="s">
        <v>159</v>
      </c>
      <c r="AU189" s="230" t="s">
        <v>82</v>
      </c>
      <c r="AV189" s="15" t="s">
        <v>155</v>
      </c>
      <c r="AW189" s="15" t="s">
        <v>34</v>
      </c>
      <c r="AX189" s="15" t="s">
        <v>80</v>
      </c>
      <c r="AY189" s="230" t="s">
        <v>148</v>
      </c>
    </row>
    <row r="190" spans="1:65" s="2" customFormat="1" ht="16.5" customHeight="1">
      <c r="A190" s="36"/>
      <c r="B190" s="37"/>
      <c r="C190" s="180" t="s">
        <v>261</v>
      </c>
      <c r="D190" s="180" t="s">
        <v>150</v>
      </c>
      <c r="E190" s="181" t="s">
        <v>1717</v>
      </c>
      <c r="F190" s="182" t="s">
        <v>1718</v>
      </c>
      <c r="G190" s="183" t="s">
        <v>153</v>
      </c>
      <c r="H190" s="184">
        <v>3.66</v>
      </c>
      <c r="I190" s="185"/>
      <c r="J190" s="186">
        <f>ROUND(I190*H190,2)</f>
        <v>0</v>
      </c>
      <c r="K190" s="182" t="s">
        <v>154</v>
      </c>
      <c r="L190" s="41"/>
      <c r="M190" s="187" t="s">
        <v>19</v>
      </c>
      <c r="N190" s="188" t="s">
        <v>44</v>
      </c>
      <c r="O190" s="66"/>
      <c r="P190" s="189">
        <f>O190*H190</f>
        <v>0</v>
      </c>
      <c r="Q190" s="189">
        <v>4.0000000000000003E-5</v>
      </c>
      <c r="R190" s="189">
        <f>Q190*H190</f>
        <v>1.4640000000000001E-4</v>
      </c>
      <c r="S190" s="189">
        <v>0</v>
      </c>
      <c r="T190" s="19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1" t="s">
        <v>155</v>
      </c>
      <c r="AT190" s="191" t="s">
        <v>150</v>
      </c>
      <c r="AU190" s="191" t="s">
        <v>82</v>
      </c>
      <c r="AY190" s="19" t="s">
        <v>148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9" t="s">
        <v>80</v>
      </c>
      <c r="BK190" s="192">
        <f>ROUND(I190*H190,2)</f>
        <v>0</v>
      </c>
      <c r="BL190" s="19" t="s">
        <v>155</v>
      </c>
      <c r="BM190" s="191" t="s">
        <v>1719</v>
      </c>
    </row>
    <row r="191" spans="1:65" s="2" customFormat="1" ht="11.25">
      <c r="A191" s="36"/>
      <c r="B191" s="37"/>
      <c r="C191" s="38"/>
      <c r="D191" s="193" t="s">
        <v>157</v>
      </c>
      <c r="E191" s="38"/>
      <c r="F191" s="194" t="s">
        <v>1720</v>
      </c>
      <c r="G191" s="38"/>
      <c r="H191" s="38"/>
      <c r="I191" s="195"/>
      <c r="J191" s="38"/>
      <c r="K191" s="38"/>
      <c r="L191" s="41"/>
      <c r="M191" s="196"/>
      <c r="N191" s="197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157</v>
      </c>
      <c r="AU191" s="19" t="s">
        <v>82</v>
      </c>
    </row>
    <row r="192" spans="1:65" s="2" customFormat="1" ht="24.2" customHeight="1">
      <c r="A192" s="36"/>
      <c r="B192" s="37"/>
      <c r="C192" s="180" t="s">
        <v>267</v>
      </c>
      <c r="D192" s="180" t="s">
        <v>150</v>
      </c>
      <c r="E192" s="181" t="s">
        <v>449</v>
      </c>
      <c r="F192" s="182" t="s">
        <v>450</v>
      </c>
      <c r="G192" s="183" t="s">
        <v>222</v>
      </c>
      <c r="H192" s="184">
        <v>0.19800000000000001</v>
      </c>
      <c r="I192" s="185"/>
      <c r="J192" s="186">
        <f>ROUND(I192*H192,2)</f>
        <v>0</v>
      </c>
      <c r="K192" s="182" t="s">
        <v>154</v>
      </c>
      <c r="L192" s="41"/>
      <c r="M192" s="187" t="s">
        <v>19</v>
      </c>
      <c r="N192" s="188" t="s">
        <v>44</v>
      </c>
      <c r="O192" s="66"/>
      <c r="P192" s="189">
        <f>O192*H192</f>
        <v>0</v>
      </c>
      <c r="Q192" s="189">
        <v>1.07653</v>
      </c>
      <c r="R192" s="189">
        <f>Q192*H192</f>
        <v>0.21315294000000001</v>
      </c>
      <c r="S192" s="189">
        <v>0</v>
      </c>
      <c r="T192" s="19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1" t="s">
        <v>155</v>
      </c>
      <c r="AT192" s="191" t="s">
        <v>150</v>
      </c>
      <c r="AU192" s="191" t="s">
        <v>82</v>
      </c>
      <c r="AY192" s="19" t="s">
        <v>148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9" t="s">
        <v>80</v>
      </c>
      <c r="BK192" s="192">
        <f>ROUND(I192*H192,2)</f>
        <v>0</v>
      </c>
      <c r="BL192" s="19" t="s">
        <v>155</v>
      </c>
      <c r="BM192" s="191" t="s">
        <v>1721</v>
      </c>
    </row>
    <row r="193" spans="1:65" s="2" customFormat="1" ht="11.25">
      <c r="A193" s="36"/>
      <c r="B193" s="37"/>
      <c r="C193" s="38"/>
      <c r="D193" s="193" t="s">
        <v>157</v>
      </c>
      <c r="E193" s="38"/>
      <c r="F193" s="194" t="s">
        <v>452</v>
      </c>
      <c r="G193" s="38"/>
      <c r="H193" s="38"/>
      <c r="I193" s="195"/>
      <c r="J193" s="38"/>
      <c r="K193" s="38"/>
      <c r="L193" s="41"/>
      <c r="M193" s="196"/>
      <c r="N193" s="197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157</v>
      </c>
      <c r="AU193" s="19" t="s">
        <v>82</v>
      </c>
    </row>
    <row r="194" spans="1:65" s="13" customFormat="1" ht="11.25">
      <c r="B194" s="198"/>
      <c r="C194" s="199"/>
      <c r="D194" s="200" t="s">
        <v>159</v>
      </c>
      <c r="E194" s="201" t="s">
        <v>19</v>
      </c>
      <c r="F194" s="202" t="s">
        <v>1722</v>
      </c>
      <c r="G194" s="199"/>
      <c r="H194" s="201" t="s">
        <v>19</v>
      </c>
      <c r="I194" s="203"/>
      <c r="J194" s="199"/>
      <c r="K194" s="199"/>
      <c r="L194" s="204"/>
      <c r="M194" s="205"/>
      <c r="N194" s="206"/>
      <c r="O194" s="206"/>
      <c r="P194" s="206"/>
      <c r="Q194" s="206"/>
      <c r="R194" s="206"/>
      <c r="S194" s="206"/>
      <c r="T194" s="207"/>
      <c r="AT194" s="208" t="s">
        <v>159</v>
      </c>
      <c r="AU194" s="208" t="s">
        <v>82</v>
      </c>
      <c r="AV194" s="13" t="s">
        <v>80</v>
      </c>
      <c r="AW194" s="13" t="s">
        <v>34</v>
      </c>
      <c r="AX194" s="13" t="s">
        <v>73</v>
      </c>
      <c r="AY194" s="208" t="s">
        <v>148</v>
      </c>
    </row>
    <row r="195" spans="1:65" s="13" customFormat="1" ht="11.25">
      <c r="B195" s="198"/>
      <c r="C195" s="199"/>
      <c r="D195" s="200" t="s">
        <v>159</v>
      </c>
      <c r="E195" s="201" t="s">
        <v>19</v>
      </c>
      <c r="F195" s="202" t="s">
        <v>1723</v>
      </c>
      <c r="G195" s="199"/>
      <c r="H195" s="201" t="s">
        <v>19</v>
      </c>
      <c r="I195" s="203"/>
      <c r="J195" s="199"/>
      <c r="K195" s="199"/>
      <c r="L195" s="204"/>
      <c r="M195" s="205"/>
      <c r="N195" s="206"/>
      <c r="O195" s="206"/>
      <c r="P195" s="206"/>
      <c r="Q195" s="206"/>
      <c r="R195" s="206"/>
      <c r="S195" s="206"/>
      <c r="T195" s="207"/>
      <c r="AT195" s="208" t="s">
        <v>159</v>
      </c>
      <c r="AU195" s="208" t="s">
        <v>82</v>
      </c>
      <c r="AV195" s="13" t="s">
        <v>80</v>
      </c>
      <c r="AW195" s="13" t="s">
        <v>34</v>
      </c>
      <c r="AX195" s="13" t="s">
        <v>73</v>
      </c>
      <c r="AY195" s="208" t="s">
        <v>148</v>
      </c>
    </row>
    <row r="196" spans="1:65" s="14" customFormat="1" ht="11.25">
      <c r="B196" s="209"/>
      <c r="C196" s="210"/>
      <c r="D196" s="200" t="s">
        <v>159</v>
      </c>
      <c r="E196" s="211" t="s">
        <v>19</v>
      </c>
      <c r="F196" s="212" t="s">
        <v>1724</v>
      </c>
      <c r="G196" s="210"/>
      <c r="H196" s="213">
        <v>0.19800000000000001</v>
      </c>
      <c r="I196" s="214"/>
      <c r="J196" s="210"/>
      <c r="K196" s="210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159</v>
      </c>
      <c r="AU196" s="219" t="s">
        <v>82</v>
      </c>
      <c r="AV196" s="14" t="s">
        <v>82</v>
      </c>
      <c r="AW196" s="14" t="s">
        <v>34</v>
      </c>
      <c r="AX196" s="14" t="s">
        <v>73</v>
      </c>
      <c r="AY196" s="219" t="s">
        <v>148</v>
      </c>
    </row>
    <row r="197" spans="1:65" s="15" customFormat="1" ht="11.25">
      <c r="B197" s="220"/>
      <c r="C197" s="221"/>
      <c r="D197" s="200" t="s">
        <v>159</v>
      </c>
      <c r="E197" s="222" t="s">
        <v>19</v>
      </c>
      <c r="F197" s="223" t="s">
        <v>162</v>
      </c>
      <c r="G197" s="221"/>
      <c r="H197" s="224">
        <v>0.19800000000000001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159</v>
      </c>
      <c r="AU197" s="230" t="s">
        <v>82</v>
      </c>
      <c r="AV197" s="15" t="s">
        <v>155</v>
      </c>
      <c r="AW197" s="15" t="s">
        <v>34</v>
      </c>
      <c r="AX197" s="15" t="s">
        <v>80</v>
      </c>
      <c r="AY197" s="230" t="s">
        <v>148</v>
      </c>
    </row>
    <row r="198" spans="1:65" s="2" customFormat="1" ht="16.5" customHeight="1">
      <c r="A198" s="36"/>
      <c r="B198" s="37"/>
      <c r="C198" s="180" t="s">
        <v>272</v>
      </c>
      <c r="D198" s="180" t="s">
        <v>150</v>
      </c>
      <c r="E198" s="181" t="s">
        <v>335</v>
      </c>
      <c r="F198" s="182" t="s">
        <v>1725</v>
      </c>
      <c r="G198" s="183" t="s">
        <v>283</v>
      </c>
      <c r="H198" s="184">
        <v>20</v>
      </c>
      <c r="I198" s="185"/>
      <c r="J198" s="186">
        <f>ROUND(I198*H198,2)</f>
        <v>0</v>
      </c>
      <c r="K198" s="182" t="s">
        <v>19</v>
      </c>
      <c r="L198" s="41"/>
      <c r="M198" s="187" t="s">
        <v>19</v>
      </c>
      <c r="N198" s="188" t="s">
        <v>44</v>
      </c>
      <c r="O198" s="66"/>
      <c r="P198" s="189">
        <f>O198*H198</f>
        <v>0</v>
      </c>
      <c r="Q198" s="189">
        <v>4.0000000000000003E-5</v>
      </c>
      <c r="R198" s="189">
        <f>Q198*H198</f>
        <v>8.0000000000000004E-4</v>
      </c>
      <c r="S198" s="189">
        <v>0</v>
      </c>
      <c r="T198" s="19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1" t="s">
        <v>155</v>
      </c>
      <c r="AT198" s="191" t="s">
        <v>150</v>
      </c>
      <c r="AU198" s="191" t="s">
        <v>82</v>
      </c>
      <c r="AY198" s="19" t="s">
        <v>148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9" t="s">
        <v>80</v>
      </c>
      <c r="BK198" s="192">
        <f>ROUND(I198*H198,2)</f>
        <v>0</v>
      </c>
      <c r="BL198" s="19" t="s">
        <v>155</v>
      </c>
      <c r="BM198" s="191" t="s">
        <v>1726</v>
      </c>
    </row>
    <row r="199" spans="1:65" s="13" customFormat="1" ht="11.25">
      <c r="B199" s="198"/>
      <c r="C199" s="199"/>
      <c r="D199" s="200" t="s">
        <v>159</v>
      </c>
      <c r="E199" s="201" t="s">
        <v>19</v>
      </c>
      <c r="F199" s="202" t="s">
        <v>1727</v>
      </c>
      <c r="G199" s="199"/>
      <c r="H199" s="201" t="s">
        <v>19</v>
      </c>
      <c r="I199" s="203"/>
      <c r="J199" s="199"/>
      <c r="K199" s="199"/>
      <c r="L199" s="204"/>
      <c r="M199" s="205"/>
      <c r="N199" s="206"/>
      <c r="O199" s="206"/>
      <c r="P199" s="206"/>
      <c r="Q199" s="206"/>
      <c r="R199" s="206"/>
      <c r="S199" s="206"/>
      <c r="T199" s="207"/>
      <c r="AT199" s="208" t="s">
        <v>159</v>
      </c>
      <c r="AU199" s="208" t="s">
        <v>82</v>
      </c>
      <c r="AV199" s="13" t="s">
        <v>80</v>
      </c>
      <c r="AW199" s="13" t="s">
        <v>34</v>
      </c>
      <c r="AX199" s="13" t="s">
        <v>73</v>
      </c>
      <c r="AY199" s="208" t="s">
        <v>148</v>
      </c>
    </row>
    <row r="200" spans="1:65" s="14" customFormat="1" ht="11.25">
      <c r="B200" s="209"/>
      <c r="C200" s="210"/>
      <c r="D200" s="200" t="s">
        <v>159</v>
      </c>
      <c r="E200" s="211" t="s">
        <v>19</v>
      </c>
      <c r="F200" s="212" t="s">
        <v>1728</v>
      </c>
      <c r="G200" s="210"/>
      <c r="H200" s="213">
        <v>10</v>
      </c>
      <c r="I200" s="214"/>
      <c r="J200" s="210"/>
      <c r="K200" s="210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159</v>
      </c>
      <c r="AU200" s="219" t="s">
        <v>82</v>
      </c>
      <c r="AV200" s="14" t="s">
        <v>82</v>
      </c>
      <c r="AW200" s="14" t="s">
        <v>34</v>
      </c>
      <c r="AX200" s="14" t="s">
        <v>73</v>
      </c>
      <c r="AY200" s="219" t="s">
        <v>148</v>
      </c>
    </row>
    <row r="201" spans="1:65" s="14" customFormat="1" ht="11.25">
      <c r="B201" s="209"/>
      <c r="C201" s="210"/>
      <c r="D201" s="200" t="s">
        <v>159</v>
      </c>
      <c r="E201" s="211" t="s">
        <v>19</v>
      </c>
      <c r="F201" s="212" t="s">
        <v>1729</v>
      </c>
      <c r="G201" s="210"/>
      <c r="H201" s="213">
        <v>10</v>
      </c>
      <c r="I201" s="214"/>
      <c r="J201" s="210"/>
      <c r="K201" s="210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159</v>
      </c>
      <c r="AU201" s="219" t="s">
        <v>82</v>
      </c>
      <c r="AV201" s="14" t="s">
        <v>82</v>
      </c>
      <c r="AW201" s="14" t="s">
        <v>34</v>
      </c>
      <c r="AX201" s="14" t="s">
        <v>73</v>
      </c>
      <c r="AY201" s="219" t="s">
        <v>148</v>
      </c>
    </row>
    <row r="202" spans="1:65" s="15" customFormat="1" ht="11.25">
      <c r="B202" s="220"/>
      <c r="C202" s="221"/>
      <c r="D202" s="200" t="s">
        <v>159</v>
      </c>
      <c r="E202" s="222" t="s">
        <v>19</v>
      </c>
      <c r="F202" s="223" t="s">
        <v>162</v>
      </c>
      <c r="G202" s="221"/>
      <c r="H202" s="224">
        <v>20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159</v>
      </c>
      <c r="AU202" s="230" t="s">
        <v>82</v>
      </c>
      <c r="AV202" s="15" t="s">
        <v>155</v>
      </c>
      <c r="AW202" s="15" t="s">
        <v>34</v>
      </c>
      <c r="AX202" s="15" t="s">
        <v>80</v>
      </c>
      <c r="AY202" s="230" t="s">
        <v>148</v>
      </c>
    </row>
    <row r="203" spans="1:65" s="12" customFormat="1" ht="22.9" customHeight="1">
      <c r="B203" s="164"/>
      <c r="C203" s="165"/>
      <c r="D203" s="166" t="s">
        <v>72</v>
      </c>
      <c r="E203" s="178" t="s">
        <v>155</v>
      </c>
      <c r="F203" s="178" t="s">
        <v>462</v>
      </c>
      <c r="G203" s="165"/>
      <c r="H203" s="165"/>
      <c r="I203" s="168"/>
      <c r="J203" s="179">
        <f>BK203</f>
        <v>0</v>
      </c>
      <c r="K203" s="165"/>
      <c r="L203" s="170"/>
      <c r="M203" s="171"/>
      <c r="N203" s="172"/>
      <c r="O203" s="172"/>
      <c r="P203" s="173">
        <f>SUM(P204:P316)</f>
        <v>0</v>
      </c>
      <c r="Q203" s="172"/>
      <c r="R203" s="173">
        <f>SUM(R204:R316)</f>
        <v>26.286469499999999</v>
      </c>
      <c r="S203" s="172"/>
      <c r="T203" s="174">
        <f>SUM(T204:T316)</f>
        <v>3.8879999999999999</v>
      </c>
      <c r="AR203" s="175" t="s">
        <v>80</v>
      </c>
      <c r="AT203" s="176" t="s">
        <v>72</v>
      </c>
      <c r="AU203" s="176" t="s">
        <v>80</v>
      </c>
      <c r="AY203" s="175" t="s">
        <v>148</v>
      </c>
      <c r="BK203" s="177">
        <f>SUM(BK204:BK316)</f>
        <v>0</v>
      </c>
    </row>
    <row r="204" spans="1:65" s="2" customFormat="1" ht="16.5" customHeight="1">
      <c r="A204" s="36"/>
      <c r="B204" s="37"/>
      <c r="C204" s="180" t="s">
        <v>280</v>
      </c>
      <c r="D204" s="180" t="s">
        <v>150</v>
      </c>
      <c r="E204" s="181" t="s">
        <v>1730</v>
      </c>
      <c r="F204" s="182" t="s">
        <v>1731</v>
      </c>
      <c r="G204" s="183" t="s">
        <v>153</v>
      </c>
      <c r="H204" s="184">
        <v>64.8</v>
      </c>
      <c r="I204" s="185"/>
      <c r="J204" s="186">
        <f>ROUND(I204*H204,2)</f>
        <v>0</v>
      </c>
      <c r="K204" s="182" t="s">
        <v>154</v>
      </c>
      <c r="L204" s="41"/>
      <c r="M204" s="187" t="s">
        <v>19</v>
      </c>
      <c r="N204" s="188" t="s">
        <v>44</v>
      </c>
      <c r="O204" s="66"/>
      <c r="P204" s="189">
        <f>O204*H204</f>
        <v>0</v>
      </c>
      <c r="Q204" s="189">
        <v>5.9999999999999995E-4</v>
      </c>
      <c r="R204" s="189">
        <f>Q204*H204</f>
        <v>3.8879999999999998E-2</v>
      </c>
      <c r="S204" s="189">
        <v>0</v>
      </c>
      <c r="T204" s="19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1" t="s">
        <v>155</v>
      </c>
      <c r="AT204" s="191" t="s">
        <v>150</v>
      </c>
      <c r="AU204" s="191" t="s">
        <v>82</v>
      </c>
      <c r="AY204" s="19" t="s">
        <v>148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9" t="s">
        <v>80</v>
      </c>
      <c r="BK204" s="192">
        <f>ROUND(I204*H204,2)</f>
        <v>0</v>
      </c>
      <c r="BL204" s="19" t="s">
        <v>155</v>
      </c>
      <c r="BM204" s="191" t="s">
        <v>1732</v>
      </c>
    </row>
    <row r="205" spans="1:65" s="2" customFormat="1" ht="11.25">
      <c r="A205" s="36"/>
      <c r="B205" s="37"/>
      <c r="C205" s="38"/>
      <c r="D205" s="193" t="s">
        <v>157</v>
      </c>
      <c r="E205" s="38"/>
      <c r="F205" s="194" t="s">
        <v>1733</v>
      </c>
      <c r="G205" s="38"/>
      <c r="H205" s="38"/>
      <c r="I205" s="195"/>
      <c r="J205" s="38"/>
      <c r="K205" s="38"/>
      <c r="L205" s="41"/>
      <c r="M205" s="196"/>
      <c r="N205" s="197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157</v>
      </c>
      <c r="AU205" s="19" t="s">
        <v>82</v>
      </c>
    </row>
    <row r="206" spans="1:65" s="13" customFormat="1" ht="11.25">
      <c r="B206" s="198"/>
      <c r="C206" s="199"/>
      <c r="D206" s="200" t="s">
        <v>159</v>
      </c>
      <c r="E206" s="201" t="s">
        <v>19</v>
      </c>
      <c r="F206" s="202" t="s">
        <v>1734</v>
      </c>
      <c r="G206" s="199"/>
      <c r="H206" s="201" t="s">
        <v>19</v>
      </c>
      <c r="I206" s="203"/>
      <c r="J206" s="199"/>
      <c r="K206" s="199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159</v>
      </c>
      <c r="AU206" s="208" t="s">
        <v>82</v>
      </c>
      <c r="AV206" s="13" t="s">
        <v>80</v>
      </c>
      <c r="AW206" s="13" t="s">
        <v>34</v>
      </c>
      <c r="AX206" s="13" t="s">
        <v>73</v>
      </c>
      <c r="AY206" s="208" t="s">
        <v>148</v>
      </c>
    </row>
    <row r="207" spans="1:65" s="14" customFormat="1" ht="11.25">
      <c r="B207" s="209"/>
      <c r="C207" s="210"/>
      <c r="D207" s="200" t="s">
        <v>159</v>
      </c>
      <c r="E207" s="211" t="s">
        <v>19</v>
      </c>
      <c r="F207" s="212" t="s">
        <v>1735</v>
      </c>
      <c r="G207" s="210"/>
      <c r="H207" s="213">
        <v>64.8</v>
      </c>
      <c r="I207" s="214"/>
      <c r="J207" s="210"/>
      <c r="K207" s="210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159</v>
      </c>
      <c r="AU207" s="219" t="s">
        <v>82</v>
      </c>
      <c r="AV207" s="14" t="s">
        <v>82</v>
      </c>
      <c r="AW207" s="14" t="s">
        <v>34</v>
      </c>
      <c r="AX207" s="14" t="s">
        <v>73</v>
      </c>
      <c r="AY207" s="219" t="s">
        <v>148</v>
      </c>
    </row>
    <row r="208" spans="1:65" s="15" customFormat="1" ht="11.25">
      <c r="B208" s="220"/>
      <c r="C208" s="221"/>
      <c r="D208" s="200" t="s">
        <v>159</v>
      </c>
      <c r="E208" s="222" t="s">
        <v>19</v>
      </c>
      <c r="F208" s="223" t="s">
        <v>162</v>
      </c>
      <c r="G208" s="221"/>
      <c r="H208" s="224">
        <v>64.8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159</v>
      </c>
      <c r="AU208" s="230" t="s">
        <v>82</v>
      </c>
      <c r="AV208" s="15" t="s">
        <v>155</v>
      </c>
      <c r="AW208" s="15" t="s">
        <v>34</v>
      </c>
      <c r="AX208" s="15" t="s">
        <v>80</v>
      </c>
      <c r="AY208" s="230" t="s">
        <v>148</v>
      </c>
    </row>
    <row r="209" spans="1:65" s="2" customFormat="1" ht="16.5" customHeight="1">
      <c r="A209" s="36"/>
      <c r="B209" s="37"/>
      <c r="C209" s="180" t="s">
        <v>7</v>
      </c>
      <c r="D209" s="180" t="s">
        <v>150</v>
      </c>
      <c r="E209" s="181" t="s">
        <v>1736</v>
      </c>
      <c r="F209" s="182" t="s">
        <v>1737</v>
      </c>
      <c r="G209" s="183" t="s">
        <v>153</v>
      </c>
      <c r="H209" s="184">
        <v>64.8</v>
      </c>
      <c r="I209" s="185"/>
      <c r="J209" s="186">
        <f>ROUND(I209*H209,2)</f>
        <v>0</v>
      </c>
      <c r="K209" s="182" t="s">
        <v>154</v>
      </c>
      <c r="L209" s="41"/>
      <c r="M209" s="187" t="s">
        <v>19</v>
      </c>
      <c r="N209" s="188" t="s">
        <v>44</v>
      </c>
      <c r="O209" s="66"/>
      <c r="P209" s="189">
        <f>O209*H209</f>
        <v>0</v>
      </c>
      <c r="Q209" s="189">
        <v>3.6999999999999999E-4</v>
      </c>
      <c r="R209" s="189">
        <f>Q209*H209</f>
        <v>2.3975999999999997E-2</v>
      </c>
      <c r="S209" s="189">
        <v>0.06</v>
      </c>
      <c r="T209" s="190">
        <f>S209*H209</f>
        <v>3.8879999999999999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1" t="s">
        <v>155</v>
      </c>
      <c r="AT209" s="191" t="s">
        <v>150</v>
      </c>
      <c r="AU209" s="191" t="s">
        <v>82</v>
      </c>
      <c r="AY209" s="19" t="s">
        <v>148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80</v>
      </c>
      <c r="BK209" s="192">
        <f>ROUND(I209*H209,2)</f>
        <v>0</v>
      </c>
      <c r="BL209" s="19" t="s">
        <v>155</v>
      </c>
      <c r="BM209" s="191" t="s">
        <v>1738</v>
      </c>
    </row>
    <row r="210" spans="1:65" s="2" customFormat="1" ht="11.25">
      <c r="A210" s="36"/>
      <c r="B210" s="37"/>
      <c r="C210" s="38"/>
      <c r="D210" s="193" t="s">
        <v>157</v>
      </c>
      <c r="E210" s="38"/>
      <c r="F210" s="194" t="s">
        <v>1739</v>
      </c>
      <c r="G210" s="38"/>
      <c r="H210" s="38"/>
      <c r="I210" s="195"/>
      <c r="J210" s="38"/>
      <c r="K210" s="38"/>
      <c r="L210" s="41"/>
      <c r="M210" s="196"/>
      <c r="N210" s="197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157</v>
      </c>
      <c r="AU210" s="19" t="s">
        <v>82</v>
      </c>
    </row>
    <row r="211" spans="1:65" s="13" customFormat="1" ht="11.25">
      <c r="B211" s="198"/>
      <c r="C211" s="199"/>
      <c r="D211" s="200" t="s">
        <v>159</v>
      </c>
      <c r="E211" s="201" t="s">
        <v>19</v>
      </c>
      <c r="F211" s="202" t="s">
        <v>1734</v>
      </c>
      <c r="G211" s="199"/>
      <c r="H211" s="201" t="s">
        <v>19</v>
      </c>
      <c r="I211" s="203"/>
      <c r="J211" s="199"/>
      <c r="K211" s="199"/>
      <c r="L211" s="204"/>
      <c r="M211" s="205"/>
      <c r="N211" s="206"/>
      <c r="O211" s="206"/>
      <c r="P211" s="206"/>
      <c r="Q211" s="206"/>
      <c r="R211" s="206"/>
      <c r="S211" s="206"/>
      <c r="T211" s="207"/>
      <c r="AT211" s="208" t="s">
        <v>159</v>
      </c>
      <c r="AU211" s="208" t="s">
        <v>82</v>
      </c>
      <c r="AV211" s="13" t="s">
        <v>80</v>
      </c>
      <c r="AW211" s="13" t="s">
        <v>34</v>
      </c>
      <c r="AX211" s="13" t="s">
        <v>73</v>
      </c>
      <c r="AY211" s="208" t="s">
        <v>148</v>
      </c>
    </row>
    <row r="212" spans="1:65" s="14" customFormat="1" ht="11.25">
      <c r="B212" s="209"/>
      <c r="C212" s="210"/>
      <c r="D212" s="200" t="s">
        <v>159</v>
      </c>
      <c r="E212" s="211" t="s">
        <v>19</v>
      </c>
      <c r="F212" s="212" t="s">
        <v>1735</v>
      </c>
      <c r="G212" s="210"/>
      <c r="H212" s="213">
        <v>64.8</v>
      </c>
      <c r="I212" s="214"/>
      <c r="J212" s="210"/>
      <c r="K212" s="210"/>
      <c r="L212" s="215"/>
      <c r="M212" s="216"/>
      <c r="N212" s="217"/>
      <c r="O212" s="217"/>
      <c r="P212" s="217"/>
      <c r="Q212" s="217"/>
      <c r="R212" s="217"/>
      <c r="S212" s="217"/>
      <c r="T212" s="218"/>
      <c r="AT212" s="219" t="s">
        <v>159</v>
      </c>
      <c r="AU212" s="219" t="s">
        <v>82</v>
      </c>
      <c r="AV212" s="14" t="s">
        <v>82</v>
      </c>
      <c r="AW212" s="14" t="s">
        <v>34</v>
      </c>
      <c r="AX212" s="14" t="s">
        <v>73</v>
      </c>
      <c r="AY212" s="219" t="s">
        <v>148</v>
      </c>
    </row>
    <row r="213" spans="1:65" s="15" customFormat="1" ht="11.25">
      <c r="B213" s="220"/>
      <c r="C213" s="221"/>
      <c r="D213" s="200" t="s">
        <v>159</v>
      </c>
      <c r="E213" s="222" t="s">
        <v>19</v>
      </c>
      <c r="F213" s="223" t="s">
        <v>162</v>
      </c>
      <c r="G213" s="221"/>
      <c r="H213" s="224">
        <v>64.8</v>
      </c>
      <c r="I213" s="225"/>
      <c r="J213" s="221"/>
      <c r="K213" s="221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159</v>
      </c>
      <c r="AU213" s="230" t="s">
        <v>82</v>
      </c>
      <c r="AV213" s="15" t="s">
        <v>155</v>
      </c>
      <c r="AW213" s="15" t="s">
        <v>34</v>
      </c>
      <c r="AX213" s="15" t="s">
        <v>80</v>
      </c>
      <c r="AY213" s="230" t="s">
        <v>148</v>
      </c>
    </row>
    <row r="214" spans="1:65" s="2" customFormat="1" ht="37.9" customHeight="1">
      <c r="A214" s="36"/>
      <c r="B214" s="37"/>
      <c r="C214" s="180" t="s">
        <v>294</v>
      </c>
      <c r="D214" s="180" t="s">
        <v>150</v>
      </c>
      <c r="E214" s="181" t="s">
        <v>478</v>
      </c>
      <c r="F214" s="182" t="s">
        <v>479</v>
      </c>
      <c r="G214" s="183" t="s">
        <v>480</v>
      </c>
      <c r="H214" s="184">
        <v>4393.857</v>
      </c>
      <c r="I214" s="185"/>
      <c r="J214" s="186">
        <f>ROUND(I214*H214,2)</f>
        <v>0</v>
      </c>
      <c r="K214" s="182" t="s">
        <v>154</v>
      </c>
      <c r="L214" s="41"/>
      <c r="M214" s="187" t="s">
        <v>19</v>
      </c>
      <c r="N214" s="188" t="s">
        <v>44</v>
      </c>
      <c r="O214" s="66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1" t="s">
        <v>155</v>
      </c>
      <c r="AT214" s="191" t="s">
        <v>150</v>
      </c>
      <c r="AU214" s="191" t="s">
        <v>82</v>
      </c>
      <c r="AY214" s="19" t="s">
        <v>148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9" t="s">
        <v>80</v>
      </c>
      <c r="BK214" s="192">
        <f>ROUND(I214*H214,2)</f>
        <v>0</v>
      </c>
      <c r="BL214" s="19" t="s">
        <v>155</v>
      </c>
      <c r="BM214" s="191" t="s">
        <v>1740</v>
      </c>
    </row>
    <row r="215" spans="1:65" s="2" customFormat="1" ht="11.25">
      <c r="A215" s="36"/>
      <c r="B215" s="37"/>
      <c r="C215" s="38"/>
      <c r="D215" s="193" t="s">
        <v>157</v>
      </c>
      <c r="E215" s="38"/>
      <c r="F215" s="194" t="s">
        <v>482</v>
      </c>
      <c r="G215" s="38"/>
      <c r="H215" s="38"/>
      <c r="I215" s="195"/>
      <c r="J215" s="38"/>
      <c r="K215" s="38"/>
      <c r="L215" s="41"/>
      <c r="M215" s="196"/>
      <c r="N215" s="197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157</v>
      </c>
      <c r="AU215" s="19" t="s">
        <v>82</v>
      </c>
    </row>
    <row r="216" spans="1:65" s="13" customFormat="1" ht="22.5">
      <c r="B216" s="198"/>
      <c r="C216" s="199"/>
      <c r="D216" s="200" t="s">
        <v>159</v>
      </c>
      <c r="E216" s="201" t="s">
        <v>19</v>
      </c>
      <c r="F216" s="202" t="s">
        <v>1741</v>
      </c>
      <c r="G216" s="199"/>
      <c r="H216" s="201" t="s">
        <v>19</v>
      </c>
      <c r="I216" s="203"/>
      <c r="J216" s="199"/>
      <c r="K216" s="199"/>
      <c r="L216" s="204"/>
      <c r="M216" s="205"/>
      <c r="N216" s="206"/>
      <c r="O216" s="206"/>
      <c r="P216" s="206"/>
      <c r="Q216" s="206"/>
      <c r="R216" s="206"/>
      <c r="S216" s="206"/>
      <c r="T216" s="207"/>
      <c r="AT216" s="208" t="s">
        <v>159</v>
      </c>
      <c r="AU216" s="208" t="s">
        <v>82</v>
      </c>
      <c r="AV216" s="13" t="s">
        <v>80</v>
      </c>
      <c r="AW216" s="13" t="s">
        <v>34</v>
      </c>
      <c r="AX216" s="13" t="s">
        <v>73</v>
      </c>
      <c r="AY216" s="208" t="s">
        <v>148</v>
      </c>
    </row>
    <row r="217" spans="1:65" s="14" customFormat="1" ht="11.25">
      <c r="B217" s="209"/>
      <c r="C217" s="210"/>
      <c r="D217" s="200" t="s">
        <v>159</v>
      </c>
      <c r="E217" s="211" t="s">
        <v>19</v>
      </c>
      <c r="F217" s="212" t="s">
        <v>1742</v>
      </c>
      <c r="G217" s="210"/>
      <c r="H217" s="213">
        <v>169.56</v>
      </c>
      <c r="I217" s="214"/>
      <c r="J217" s="210"/>
      <c r="K217" s="210"/>
      <c r="L217" s="215"/>
      <c r="M217" s="216"/>
      <c r="N217" s="217"/>
      <c r="O217" s="217"/>
      <c r="P217" s="217"/>
      <c r="Q217" s="217"/>
      <c r="R217" s="217"/>
      <c r="S217" s="217"/>
      <c r="T217" s="218"/>
      <c r="AT217" s="219" t="s">
        <v>159</v>
      </c>
      <c r="AU217" s="219" t="s">
        <v>82</v>
      </c>
      <c r="AV217" s="14" t="s">
        <v>82</v>
      </c>
      <c r="AW217" s="14" t="s">
        <v>34</v>
      </c>
      <c r="AX217" s="14" t="s">
        <v>73</v>
      </c>
      <c r="AY217" s="219" t="s">
        <v>148</v>
      </c>
    </row>
    <row r="218" spans="1:65" s="13" customFormat="1" ht="11.25">
      <c r="B218" s="198"/>
      <c r="C218" s="199"/>
      <c r="D218" s="200" t="s">
        <v>159</v>
      </c>
      <c r="E218" s="201" t="s">
        <v>19</v>
      </c>
      <c r="F218" s="202" t="s">
        <v>1743</v>
      </c>
      <c r="G218" s="199"/>
      <c r="H218" s="201" t="s">
        <v>19</v>
      </c>
      <c r="I218" s="203"/>
      <c r="J218" s="199"/>
      <c r="K218" s="199"/>
      <c r="L218" s="204"/>
      <c r="M218" s="205"/>
      <c r="N218" s="206"/>
      <c r="O218" s="206"/>
      <c r="P218" s="206"/>
      <c r="Q218" s="206"/>
      <c r="R218" s="206"/>
      <c r="S218" s="206"/>
      <c r="T218" s="207"/>
      <c r="AT218" s="208" t="s">
        <v>159</v>
      </c>
      <c r="AU218" s="208" t="s">
        <v>82</v>
      </c>
      <c r="AV218" s="13" t="s">
        <v>80</v>
      </c>
      <c r="AW218" s="13" t="s">
        <v>34</v>
      </c>
      <c r="AX218" s="13" t="s">
        <v>73</v>
      </c>
      <c r="AY218" s="208" t="s">
        <v>148</v>
      </c>
    </row>
    <row r="219" spans="1:65" s="14" customFormat="1" ht="11.25">
      <c r="B219" s="209"/>
      <c r="C219" s="210"/>
      <c r="D219" s="200" t="s">
        <v>159</v>
      </c>
      <c r="E219" s="211" t="s">
        <v>19</v>
      </c>
      <c r="F219" s="212" t="s">
        <v>1744</v>
      </c>
      <c r="G219" s="210"/>
      <c r="H219" s="213">
        <v>109.9</v>
      </c>
      <c r="I219" s="214"/>
      <c r="J219" s="210"/>
      <c r="K219" s="210"/>
      <c r="L219" s="215"/>
      <c r="M219" s="216"/>
      <c r="N219" s="217"/>
      <c r="O219" s="217"/>
      <c r="P219" s="217"/>
      <c r="Q219" s="217"/>
      <c r="R219" s="217"/>
      <c r="S219" s="217"/>
      <c r="T219" s="218"/>
      <c r="AT219" s="219" t="s">
        <v>159</v>
      </c>
      <c r="AU219" s="219" t="s">
        <v>82</v>
      </c>
      <c r="AV219" s="14" t="s">
        <v>82</v>
      </c>
      <c r="AW219" s="14" t="s">
        <v>34</v>
      </c>
      <c r="AX219" s="14" t="s">
        <v>73</v>
      </c>
      <c r="AY219" s="219" t="s">
        <v>148</v>
      </c>
    </row>
    <row r="220" spans="1:65" s="13" customFormat="1" ht="11.25">
      <c r="B220" s="198"/>
      <c r="C220" s="199"/>
      <c r="D220" s="200" t="s">
        <v>159</v>
      </c>
      <c r="E220" s="201" t="s">
        <v>19</v>
      </c>
      <c r="F220" s="202" t="s">
        <v>1745</v>
      </c>
      <c r="G220" s="199"/>
      <c r="H220" s="201" t="s">
        <v>19</v>
      </c>
      <c r="I220" s="203"/>
      <c r="J220" s="199"/>
      <c r="K220" s="199"/>
      <c r="L220" s="204"/>
      <c r="M220" s="205"/>
      <c r="N220" s="206"/>
      <c r="O220" s="206"/>
      <c r="P220" s="206"/>
      <c r="Q220" s="206"/>
      <c r="R220" s="206"/>
      <c r="S220" s="206"/>
      <c r="T220" s="207"/>
      <c r="AT220" s="208" t="s">
        <v>159</v>
      </c>
      <c r="AU220" s="208" t="s">
        <v>82</v>
      </c>
      <c r="AV220" s="13" t="s">
        <v>80</v>
      </c>
      <c r="AW220" s="13" t="s">
        <v>34</v>
      </c>
      <c r="AX220" s="13" t="s">
        <v>73</v>
      </c>
      <c r="AY220" s="208" t="s">
        <v>148</v>
      </c>
    </row>
    <row r="221" spans="1:65" s="14" customFormat="1" ht="11.25">
      <c r="B221" s="209"/>
      <c r="C221" s="210"/>
      <c r="D221" s="200" t="s">
        <v>159</v>
      </c>
      <c r="E221" s="211" t="s">
        <v>19</v>
      </c>
      <c r="F221" s="212" t="s">
        <v>1746</v>
      </c>
      <c r="G221" s="210"/>
      <c r="H221" s="213">
        <v>342.66</v>
      </c>
      <c r="I221" s="214"/>
      <c r="J221" s="210"/>
      <c r="K221" s="210"/>
      <c r="L221" s="215"/>
      <c r="M221" s="216"/>
      <c r="N221" s="217"/>
      <c r="O221" s="217"/>
      <c r="P221" s="217"/>
      <c r="Q221" s="217"/>
      <c r="R221" s="217"/>
      <c r="S221" s="217"/>
      <c r="T221" s="218"/>
      <c r="AT221" s="219" t="s">
        <v>159</v>
      </c>
      <c r="AU221" s="219" t="s">
        <v>82</v>
      </c>
      <c r="AV221" s="14" t="s">
        <v>82</v>
      </c>
      <c r="AW221" s="14" t="s">
        <v>34</v>
      </c>
      <c r="AX221" s="14" t="s">
        <v>73</v>
      </c>
      <c r="AY221" s="219" t="s">
        <v>148</v>
      </c>
    </row>
    <row r="222" spans="1:65" s="13" customFormat="1" ht="11.25">
      <c r="B222" s="198"/>
      <c r="C222" s="199"/>
      <c r="D222" s="200" t="s">
        <v>159</v>
      </c>
      <c r="E222" s="201" t="s">
        <v>19</v>
      </c>
      <c r="F222" s="202" t="s">
        <v>1747</v>
      </c>
      <c r="G222" s="199"/>
      <c r="H222" s="201" t="s">
        <v>19</v>
      </c>
      <c r="I222" s="203"/>
      <c r="J222" s="199"/>
      <c r="K222" s="199"/>
      <c r="L222" s="204"/>
      <c r="M222" s="205"/>
      <c r="N222" s="206"/>
      <c r="O222" s="206"/>
      <c r="P222" s="206"/>
      <c r="Q222" s="206"/>
      <c r="R222" s="206"/>
      <c r="S222" s="206"/>
      <c r="T222" s="207"/>
      <c r="AT222" s="208" t="s">
        <v>159</v>
      </c>
      <c r="AU222" s="208" t="s">
        <v>82</v>
      </c>
      <c r="AV222" s="13" t="s">
        <v>80</v>
      </c>
      <c r="AW222" s="13" t="s">
        <v>34</v>
      </c>
      <c r="AX222" s="13" t="s">
        <v>73</v>
      </c>
      <c r="AY222" s="208" t="s">
        <v>148</v>
      </c>
    </row>
    <row r="223" spans="1:65" s="14" customFormat="1" ht="11.25">
      <c r="B223" s="209"/>
      <c r="C223" s="210"/>
      <c r="D223" s="200" t="s">
        <v>159</v>
      </c>
      <c r="E223" s="211" t="s">
        <v>19</v>
      </c>
      <c r="F223" s="212" t="s">
        <v>1748</v>
      </c>
      <c r="G223" s="210"/>
      <c r="H223" s="213">
        <v>1461.7329999999999</v>
      </c>
      <c r="I223" s="214"/>
      <c r="J223" s="210"/>
      <c r="K223" s="210"/>
      <c r="L223" s="215"/>
      <c r="M223" s="216"/>
      <c r="N223" s="217"/>
      <c r="O223" s="217"/>
      <c r="P223" s="217"/>
      <c r="Q223" s="217"/>
      <c r="R223" s="217"/>
      <c r="S223" s="217"/>
      <c r="T223" s="218"/>
      <c r="AT223" s="219" t="s">
        <v>159</v>
      </c>
      <c r="AU223" s="219" t="s">
        <v>82</v>
      </c>
      <c r="AV223" s="14" t="s">
        <v>82</v>
      </c>
      <c r="AW223" s="14" t="s">
        <v>34</v>
      </c>
      <c r="AX223" s="14" t="s">
        <v>73</v>
      </c>
      <c r="AY223" s="219" t="s">
        <v>148</v>
      </c>
    </row>
    <row r="224" spans="1:65" s="14" customFormat="1" ht="11.25">
      <c r="B224" s="209"/>
      <c r="C224" s="210"/>
      <c r="D224" s="200" t="s">
        <v>159</v>
      </c>
      <c r="E224" s="211" t="s">
        <v>19</v>
      </c>
      <c r="F224" s="212" t="s">
        <v>1749</v>
      </c>
      <c r="G224" s="210"/>
      <c r="H224" s="213">
        <v>2136.9899999999998</v>
      </c>
      <c r="I224" s="214"/>
      <c r="J224" s="210"/>
      <c r="K224" s="210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159</v>
      </c>
      <c r="AU224" s="219" t="s">
        <v>82</v>
      </c>
      <c r="AV224" s="14" t="s">
        <v>82</v>
      </c>
      <c r="AW224" s="14" t="s">
        <v>34</v>
      </c>
      <c r="AX224" s="14" t="s">
        <v>73</v>
      </c>
      <c r="AY224" s="219" t="s">
        <v>148</v>
      </c>
    </row>
    <row r="225" spans="1:65" s="14" customFormat="1" ht="11.25">
      <c r="B225" s="209"/>
      <c r="C225" s="210"/>
      <c r="D225" s="200" t="s">
        <v>159</v>
      </c>
      <c r="E225" s="211" t="s">
        <v>19</v>
      </c>
      <c r="F225" s="212" t="s">
        <v>1750</v>
      </c>
      <c r="G225" s="210"/>
      <c r="H225" s="213">
        <v>158.88399999999999</v>
      </c>
      <c r="I225" s="214"/>
      <c r="J225" s="210"/>
      <c r="K225" s="210"/>
      <c r="L225" s="215"/>
      <c r="M225" s="216"/>
      <c r="N225" s="217"/>
      <c r="O225" s="217"/>
      <c r="P225" s="217"/>
      <c r="Q225" s="217"/>
      <c r="R225" s="217"/>
      <c r="S225" s="217"/>
      <c r="T225" s="218"/>
      <c r="AT225" s="219" t="s">
        <v>159</v>
      </c>
      <c r="AU225" s="219" t="s">
        <v>82</v>
      </c>
      <c r="AV225" s="14" t="s">
        <v>82</v>
      </c>
      <c r="AW225" s="14" t="s">
        <v>34</v>
      </c>
      <c r="AX225" s="14" t="s">
        <v>73</v>
      </c>
      <c r="AY225" s="219" t="s">
        <v>148</v>
      </c>
    </row>
    <row r="226" spans="1:65" s="13" customFormat="1" ht="11.25">
      <c r="B226" s="198"/>
      <c r="C226" s="199"/>
      <c r="D226" s="200" t="s">
        <v>159</v>
      </c>
      <c r="E226" s="201" t="s">
        <v>19</v>
      </c>
      <c r="F226" s="202" t="s">
        <v>1751</v>
      </c>
      <c r="G226" s="199"/>
      <c r="H226" s="201" t="s">
        <v>19</v>
      </c>
      <c r="I226" s="203"/>
      <c r="J226" s="199"/>
      <c r="K226" s="199"/>
      <c r="L226" s="204"/>
      <c r="M226" s="205"/>
      <c r="N226" s="206"/>
      <c r="O226" s="206"/>
      <c r="P226" s="206"/>
      <c r="Q226" s="206"/>
      <c r="R226" s="206"/>
      <c r="S226" s="206"/>
      <c r="T226" s="207"/>
      <c r="AT226" s="208" t="s">
        <v>159</v>
      </c>
      <c r="AU226" s="208" t="s">
        <v>82</v>
      </c>
      <c r="AV226" s="13" t="s">
        <v>80</v>
      </c>
      <c r="AW226" s="13" t="s">
        <v>34</v>
      </c>
      <c r="AX226" s="13" t="s">
        <v>73</v>
      </c>
      <c r="AY226" s="208" t="s">
        <v>148</v>
      </c>
    </row>
    <row r="227" spans="1:65" s="14" customFormat="1" ht="11.25">
      <c r="B227" s="209"/>
      <c r="C227" s="210"/>
      <c r="D227" s="200" t="s">
        <v>159</v>
      </c>
      <c r="E227" s="211" t="s">
        <v>19</v>
      </c>
      <c r="F227" s="212" t="s">
        <v>1752</v>
      </c>
      <c r="G227" s="210"/>
      <c r="H227" s="213">
        <v>14.13</v>
      </c>
      <c r="I227" s="214"/>
      <c r="J227" s="210"/>
      <c r="K227" s="210"/>
      <c r="L227" s="215"/>
      <c r="M227" s="216"/>
      <c r="N227" s="217"/>
      <c r="O227" s="217"/>
      <c r="P227" s="217"/>
      <c r="Q227" s="217"/>
      <c r="R227" s="217"/>
      <c r="S227" s="217"/>
      <c r="T227" s="218"/>
      <c r="AT227" s="219" t="s">
        <v>159</v>
      </c>
      <c r="AU227" s="219" t="s">
        <v>82</v>
      </c>
      <c r="AV227" s="14" t="s">
        <v>82</v>
      </c>
      <c r="AW227" s="14" t="s">
        <v>34</v>
      </c>
      <c r="AX227" s="14" t="s">
        <v>73</v>
      </c>
      <c r="AY227" s="219" t="s">
        <v>148</v>
      </c>
    </row>
    <row r="228" spans="1:65" s="15" customFormat="1" ht="11.25">
      <c r="B228" s="220"/>
      <c r="C228" s="221"/>
      <c r="D228" s="200" t="s">
        <v>159</v>
      </c>
      <c r="E228" s="222" t="s">
        <v>19</v>
      </c>
      <c r="F228" s="223" t="s">
        <v>162</v>
      </c>
      <c r="G228" s="221"/>
      <c r="H228" s="224">
        <v>4393.857</v>
      </c>
      <c r="I228" s="225"/>
      <c r="J228" s="221"/>
      <c r="K228" s="221"/>
      <c r="L228" s="226"/>
      <c r="M228" s="227"/>
      <c r="N228" s="228"/>
      <c r="O228" s="228"/>
      <c r="P228" s="228"/>
      <c r="Q228" s="228"/>
      <c r="R228" s="228"/>
      <c r="S228" s="228"/>
      <c r="T228" s="229"/>
      <c r="AT228" s="230" t="s">
        <v>159</v>
      </c>
      <c r="AU228" s="230" t="s">
        <v>82</v>
      </c>
      <c r="AV228" s="15" t="s">
        <v>155</v>
      </c>
      <c r="AW228" s="15" t="s">
        <v>34</v>
      </c>
      <c r="AX228" s="15" t="s">
        <v>80</v>
      </c>
      <c r="AY228" s="230" t="s">
        <v>148</v>
      </c>
    </row>
    <row r="229" spans="1:65" s="2" customFormat="1" ht="16.5" customHeight="1">
      <c r="A229" s="36"/>
      <c r="B229" s="37"/>
      <c r="C229" s="231" t="s">
        <v>301</v>
      </c>
      <c r="D229" s="231" t="s">
        <v>234</v>
      </c>
      <c r="E229" s="232" t="s">
        <v>1753</v>
      </c>
      <c r="F229" s="233" t="s">
        <v>1754</v>
      </c>
      <c r="G229" s="234" t="s">
        <v>222</v>
      </c>
      <c r="H229" s="235">
        <v>0.245</v>
      </c>
      <c r="I229" s="236"/>
      <c r="J229" s="237">
        <f>ROUND(I229*H229,2)</f>
        <v>0</v>
      </c>
      <c r="K229" s="233" t="s">
        <v>154</v>
      </c>
      <c r="L229" s="238"/>
      <c r="M229" s="239" t="s">
        <v>19</v>
      </c>
      <c r="N229" s="240" t="s">
        <v>44</v>
      </c>
      <c r="O229" s="66"/>
      <c r="P229" s="189">
        <f>O229*H229</f>
        <v>0</v>
      </c>
      <c r="Q229" s="189">
        <v>1</v>
      </c>
      <c r="R229" s="189">
        <f>Q229*H229</f>
        <v>0.245</v>
      </c>
      <c r="S229" s="189">
        <v>0</v>
      </c>
      <c r="T229" s="190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91" t="s">
        <v>206</v>
      </c>
      <c r="AT229" s="191" t="s">
        <v>234</v>
      </c>
      <c r="AU229" s="191" t="s">
        <v>82</v>
      </c>
      <c r="AY229" s="19" t="s">
        <v>148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9" t="s">
        <v>80</v>
      </c>
      <c r="BK229" s="192">
        <f>ROUND(I229*H229,2)</f>
        <v>0</v>
      </c>
      <c r="BL229" s="19" t="s">
        <v>155</v>
      </c>
      <c r="BM229" s="191" t="s">
        <v>1755</v>
      </c>
    </row>
    <row r="230" spans="1:65" s="2" customFormat="1" ht="19.5">
      <c r="A230" s="36"/>
      <c r="B230" s="37"/>
      <c r="C230" s="38"/>
      <c r="D230" s="200" t="s">
        <v>289</v>
      </c>
      <c r="E230" s="38"/>
      <c r="F230" s="241" t="s">
        <v>1756</v>
      </c>
      <c r="G230" s="38"/>
      <c r="H230" s="38"/>
      <c r="I230" s="195"/>
      <c r="J230" s="38"/>
      <c r="K230" s="38"/>
      <c r="L230" s="41"/>
      <c r="M230" s="196"/>
      <c r="N230" s="197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9" t="s">
        <v>289</v>
      </c>
      <c r="AU230" s="19" t="s">
        <v>82</v>
      </c>
    </row>
    <row r="231" spans="1:65" s="13" customFormat="1" ht="11.25">
      <c r="B231" s="198"/>
      <c r="C231" s="199"/>
      <c r="D231" s="200" t="s">
        <v>159</v>
      </c>
      <c r="E231" s="201" t="s">
        <v>19</v>
      </c>
      <c r="F231" s="202" t="s">
        <v>1757</v>
      </c>
      <c r="G231" s="199"/>
      <c r="H231" s="201" t="s">
        <v>19</v>
      </c>
      <c r="I231" s="203"/>
      <c r="J231" s="199"/>
      <c r="K231" s="199"/>
      <c r="L231" s="204"/>
      <c r="M231" s="205"/>
      <c r="N231" s="206"/>
      <c r="O231" s="206"/>
      <c r="P231" s="206"/>
      <c r="Q231" s="206"/>
      <c r="R231" s="206"/>
      <c r="S231" s="206"/>
      <c r="T231" s="207"/>
      <c r="AT231" s="208" t="s">
        <v>159</v>
      </c>
      <c r="AU231" s="208" t="s">
        <v>82</v>
      </c>
      <c r="AV231" s="13" t="s">
        <v>80</v>
      </c>
      <c r="AW231" s="13" t="s">
        <v>34</v>
      </c>
      <c r="AX231" s="13" t="s">
        <v>73</v>
      </c>
      <c r="AY231" s="208" t="s">
        <v>148</v>
      </c>
    </row>
    <row r="232" spans="1:65" s="14" customFormat="1" ht="11.25">
      <c r="B232" s="209"/>
      <c r="C232" s="210"/>
      <c r="D232" s="200" t="s">
        <v>159</v>
      </c>
      <c r="E232" s="211" t="s">
        <v>19</v>
      </c>
      <c r="F232" s="212" t="s">
        <v>1758</v>
      </c>
      <c r="G232" s="210"/>
      <c r="H232" s="213">
        <v>0.245</v>
      </c>
      <c r="I232" s="214"/>
      <c r="J232" s="210"/>
      <c r="K232" s="210"/>
      <c r="L232" s="215"/>
      <c r="M232" s="216"/>
      <c r="N232" s="217"/>
      <c r="O232" s="217"/>
      <c r="P232" s="217"/>
      <c r="Q232" s="217"/>
      <c r="R232" s="217"/>
      <c r="S232" s="217"/>
      <c r="T232" s="218"/>
      <c r="AT232" s="219" t="s">
        <v>159</v>
      </c>
      <c r="AU232" s="219" t="s">
        <v>82</v>
      </c>
      <c r="AV232" s="14" t="s">
        <v>82</v>
      </c>
      <c r="AW232" s="14" t="s">
        <v>34</v>
      </c>
      <c r="AX232" s="14" t="s">
        <v>73</v>
      </c>
      <c r="AY232" s="219" t="s">
        <v>148</v>
      </c>
    </row>
    <row r="233" spans="1:65" s="15" customFormat="1" ht="11.25">
      <c r="B233" s="220"/>
      <c r="C233" s="221"/>
      <c r="D233" s="200" t="s">
        <v>159</v>
      </c>
      <c r="E233" s="222" t="s">
        <v>19</v>
      </c>
      <c r="F233" s="223" t="s">
        <v>162</v>
      </c>
      <c r="G233" s="221"/>
      <c r="H233" s="224">
        <v>0.245</v>
      </c>
      <c r="I233" s="225"/>
      <c r="J233" s="221"/>
      <c r="K233" s="221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159</v>
      </c>
      <c r="AU233" s="230" t="s">
        <v>82</v>
      </c>
      <c r="AV233" s="15" t="s">
        <v>155</v>
      </c>
      <c r="AW233" s="15" t="s">
        <v>34</v>
      </c>
      <c r="AX233" s="15" t="s">
        <v>80</v>
      </c>
      <c r="AY233" s="230" t="s">
        <v>148</v>
      </c>
    </row>
    <row r="234" spans="1:65" s="2" customFormat="1" ht="16.5" customHeight="1">
      <c r="A234" s="36"/>
      <c r="B234" s="37"/>
      <c r="C234" s="231" t="s">
        <v>307</v>
      </c>
      <c r="D234" s="231" t="s">
        <v>234</v>
      </c>
      <c r="E234" s="232" t="s">
        <v>1759</v>
      </c>
      <c r="F234" s="233" t="s">
        <v>1760</v>
      </c>
      <c r="G234" s="234" t="s">
        <v>222</v>
      </c>
      <c r="H234" s="235">
        <v>0.115</v>
      </c>
      <c r="I234" s="236"/>
      <c r="J234" s="237">
        <f>ROUND(I234*H234,2)</f>
        <v>0</v>
      </c>
      <c r="K234" s="233" t="s">
        <v>154</v>
      </c>
      <c r="L234" s="238"/>
      <c r="M234" s="239" t="s">
        <v>19</v>
      </c>
      <c r="N234" s="240" t="s">
        <v>44</v>
      </c>
      <c r="O234" s="66"/>
      <c r="P234" s="189">
        <f>O234*H234</f>
        <v>0</v>
      </c>
      <c r="Q234" s="189">
        <v>1</v>
      </c>
      <c r="R234" s="189">
        <f>Q234*H234</f>
        <v>0.115</v>
      </c>
      <c r="S234" s="189">
        <v>0</v>
      </c>
      <c r="T234" s="19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91" t="s">
        <v>206</v>
      </c>
      <c r="AT234" s="191" t="s">
        <v>234</v>
      </c>
      <c r="AU234" s="191" t="s">
        <v>82</v>
      </c>
      <c r="AY234" s="19" t="s">
        <v>148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9" t="s">
        <v>80</v>
      </c>
      <c r="BK234" s="192">
        <f>ROUND(I234*H234,2)</f>
        <v>0</v>
      </c>
      <c r="BL234" s="19" t="s">
        <v>155</v>
      </c>
      <c r="BM234" s="191" t="s">
        <v>1761</v>
      </c>
    </row>
    <row r="235" spans="1:65" s="2" customFormat="1" ht="19.5">
      <c r="A235" s="36"/>
      <c r="B235" s="37"/>
      <c r="C235" s="38"/>
      <c r="D235" s="200" t="s">
        <v>289</v>
      </c>
      <c r="E235" s="38"/>
      <c r="F235" s="241" t="s">
        <v>1762</v>
      </c>
      <c r="G235" s="38"/>
      <c r="H235" s="38"/>
      <c r="I235" s="195"/>
      <c r="J235" s="38"/>
      <c r="K235" s="38"/>
      <c r="L235" s="41"/>
      <c r="M235" s="196"/>
      <c r="N235" s="197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9" t="s">
        <v>289</v>
      </c>
      <c r="AU235" s="19" t="s">
        <v>82</v>
      </c>
    </row>
    <row r="236" spans="1:65" s="13" customFormat="1" ht="11.25">
      <c r="B236" s="198"/>
      <c r="C236" s="199"/>
      <c r="D236" s="200" t="s">
        <v>159</v>
      </c>
      <c r="E236" s="201" t="s">
        <v>19</v>
      </c>
      <c r="F236" s="202" t="s">
        <v>1745</v>
      </c>
      <c r="G236" s="199"/>
      <c r="H236" s="201" t="s">
        <v>19</v>
      </c>
      <c r="I236" s="203"/>
      <c r="J236" s="199"/>
      <c r="K236" s="199"/>
      <c r="L236" s="204"/>
      <c r="M236" s="205"/>
      <c r="N236" s="206"/>
      <c r="O236" s="206"/>
      <c r="P236" s="206"/>
      <c r="Q236" s="206"/>
      <c r="R236" s="206"/>
      <c r="S236" s="206"/>
      <c r="T236" s="207"/>
      <c r="AT236" s="208" t="s">
        <v>159</v>
      </c>
      <c r="AU236" s="208" t="s">
        <v>82</v>
      </c>
      <c r="AV236" s="13" t="s">
        <v>80</v>
      </c>
      <c r="AW236" s="13" t="s">
        <v>34</v>
      </c>
      <c r="AX236" s="13" t="s">
        <v>73</v>
      </c>
      <c r="AY236" s="208" t="s">
        <v>148</v>
      </c>
    </row>
    <row r="237" spans="1:65" s="14" customFormat="1" ht="11.25">
      <c r="B237" s="209"/>
      <c r="C237" s="210"/>
      <c r="D237" s="200" t="s">
        <v>159</v>
      </c>
      <c r="E237" s="211" t="s">
        <v>19</v>
      </c>
      <c r="F237" s="212" t="s">
        <v>1763</v>
      </c>
      <c r="G237" s="210"/>
      <c r="H237" s="213">
        <v>0.115</v>
      </c>
      <c r="I237" s="214"/>
      <c r="J237" s="210"/>
      <c r="K237" s="210"/>
      <c r="L237" s="215"/>
      <c r="M237" s="216"/>
      <c r="N237" s="217"/>
      <c r="O237" s="217"/>
      <c r="P237" s="217"/>
      <c r="Q237" s="217"/>
      <c r="R237" s="217"/>
      <c r="S237" s="217"/>
      <c r="T237" s="218"/>
      <c r="AT237" s="219" t="s">
        <v>159</v>
      </c>
      <c r="AU237" s="219" t="s">
        <v>82</v>
      </c>
      <c r="AV237" s="14" t="s">
        <v>82</v>
      </c>
      <c r="AW237" s="14" t="s">
        <v>34</v>
      </c>
      <c r="AX237" s="14" t="s">
        <v>73</v>
      </c>
      <c r="AY237" s="219" t="s">
        <v>148</v>
      </c>
    </row>
    <row r="238" spans="1:65" s="15" customFormat="1" ht="11.25">
      <c r="B238" s="220"/>
      <c r="C238" s="221"/>
      <c r="D238" s="200" t="s">
        <v>159</v>
      </c>
      <c r="E238" s="222" t="s">
        <v>19</v>
      </c>
      <c r="F238" s="223" t="s">
        <v>162</v>
      </c>
      <c r="G238" s="221"/>
      <c r="H238" s="224">
        <v>0.115</v>
      </c>
      <c r="I238" s="225"/>
      <c r="J238" s="221"/>
      <c r="K238" s="221"/>
      <c r="L238" s="226"/>
      <c r="M238" s="227"/>
      <c r="N238" s="228"/>
      <c r="O238" s="228"/>
      <c r="P238" s="228"/>
      <c r="Q238" s="228"/>
      <c r="R238" s="228"/>
      <c r="S238" s="228"/>
      <c r="T238" s="229"/>
      <c r="AT238" s="230" t="s">
        <v>159</v>
      </c>
      <c r="AU238" s="230" t="s">
        <v>82</v>
      </c>
      <c r="AV238" s="15" t="s">
        <v>155</v>
      </c>
      <c r="AW238" s="15" t="s">
        <v>34</v>
      </c>
      <c r="AX238" s="15" t="s">
        <v>80</v>
      </c>
      <c r="AY238" s="230" t="s">
        <v>148</v>
      </c>
    </row>
    <row r="239" spans="1:65" s="2" customFormat="1" ht="16.5" customHeight="1">
      <c r="A239" s="36"/>
      <c r="B239" s="37"/>
      <c r="C239" s="231" t="s">
        <v>313</v>
      </c>
      <c r="D239" s="231" t="s">
        <v>234</v>
      </c>
      <c r="E239" s="232" t="s">
        <v>1764</v>
      </c>
      <c r="F239" s="233" t="s">
        <v>1765</v>
      </c>
      <c r="G239" s="234" t="s">
        <v>222</v>
      </c>
      <c r="H239" s="235">
        <v>3.9460000000000002</v>
      </c>
      <c r="I239" s="236"/>
      <c r="J239" s="237">
        <f>ROUND(I239*H239,2)</f>
        <v>0</v>
      </c>
      <c r="K239" s="233" t="s">
        <v>154</v>
      </c>
      <c r="L239" s="238"/>
      <c r="M239" s="239" t="s">
        <v>19</v>
      </c>
      <c r="N239" s="240" t="s">
        <v>44</v>
      </c>
      <c r="O239" s="66"/>
      <c r="P239" s="189">
        <f>O239*H239</f>
        <v>0</v>
      </c>
      <c r="Q239" s="189">
        <v>1</v>
      </c>
      <c r="R239" s="189">
        <f>Q239*H239</f>
        <v>3.9460000000000002</v>
      </c>
      <c r="S239" s="189">
        <v>0</v>
      </c>
      <c r="T239" s="19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1" t="s">
        <v>206</v>
      </c>
      <c r="AT239" s="191" t="s">
        <v>234</v>
      </c>
      <c r="AU239" s="191" t="s">
        <v>82</v>
      </c>
      <c r="AY239" s="19" t="s">
        <v>148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9" t="s">
        <v>80</v>
      </c>
      <c r="BK239" s="192">
        <f>ROUND(I239*H239,2)</f>
        <v>0</v>
      </c>
      <c r="BL239" s="19" t="s">
        <v>155</v>
      </c>
      <c r="BM239" s="191" t="s">
        <v>1766</v>
      </c>
    </row>
    <row r="240" spans="1:65" s="2" customFormat="1" ht="19.5">
      <c r="A240" s="36"/>
      <c r="B240" s="37"/>
      <c r="C240" s="38"/>
      <c r="D240" s="200" t="s">
        <v>289</v>
      </c>
      <c r="E240" s="38"/>
      <c r="F240" s="241" t="s">
        <v>1767</v>
      </c>
      <c r="G240" s="38"/>
      <c r="H240" s="38"/>
      <c r="I240" s="195"/>
      <c r="J240" s="38"/>
      <c r="K240" s="38"/>
      <c r="L240" s="41"/>
      <c r="M240" s="196"/>
      <c r="N240" s="197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289</v>
      </c>
      <c r="AU240" s="19" t="s">
        <v>82</v>
      </c>
    </row>
    <row r="241" spans="1:65" s="13" customFormat="1" ht="11.25">
      <c r="B241" s="198"/>
      <c r="C241" s="199"/>
      <c r="D241" s="200" t="s">
        <v>159</v>
      </c>
      <c r="E241" s="201" t="s">
        <v>19</v>
      </c>
      <c r="F241" s="202" t="s">
        <v>1747</v>
      </c>
      <c r="G241" s="199"/>
      <c r="H241" s="201" t="s">
        <v>19</v>
      </c>
      <c r="I241" s="203"/>
      <c r="J241" s="199"/>
      <c r="K241" s="199"/>
      <c r="L241" s="204"/>
      <c r="M241" s="205"/>
      <c r="N241" s="206"/>
      <c r="O241" s="206"/>
      <c r="P241" s="206"/>
      <c r="Q241" s="206"/>
      <c r="R241" s="206"/>
      <c r="S241" s="206"/>
      <c r="T241" s="207"/>
      <c r="AT241" s="208" t="s">
        <v>159</v>
      </c>
      <c r="AU241" s="208" t="s">
        <v>82</v>
      </c>
      <c r="AV241" s="13" t="s">
        <v>80</v>
      </c>
      <c r="AW241" s="13" t="s">
        <v>34</v>
      </c>
      <c r="AX241" s="13" t="s">
        <v>73</v>
      </c>
      <c r="AY241" s="208" t="s">
        <v>148</v>
      </c>
    </row>
    <row r="242" spans="1:65" s="14" customFormat="1" ht="11.25">
      <c r="B242" s="209"/>
      <c r="C242" s="210"/>
      <c r="D242" s="200" t="s">
        <v>159</v>
      </c>
      <c r="E242" s="211" t="s">
        <v>19</v>
      </c>
      <c r="F242" s="212" t="s">
        <v>1768</v>
      </c>
      <c r="G242" s="210"/>
      <c r="H242" s="213">
        <v>1.5349999999999999</v>
      </c>
      <c r="I242" s="214"/>
      <c r="J242" s="210"/>
      <c r="K242" s="210"/>
      <c r="L242" s="215"/>
      <c r="M242" s="216"/>
      <c r="N242" s="217"/>
      <c r="O242" s="217"/>
      <c r="P242" s="217"/>
      <c r="Q242" s="217"/>
      <c r="R242" s="217"/>
      <c r="S242" s="217"/>
      <c r="T242" s="218"/>
      <c r="AT242" s="219" t="s">
        <v>159</v>
      </c>
      <c r="AU242" s="219" t="s">
        <v>82</v>
      </c>
      <c r="AV242" s="14" t="s">
        <v>82</v>
      </c>
      <c r="AW242" s="14" t="s">
        <v>34</v>
      </c>
      <c r="AX242" s="14" t="s">
        <v>73</v>
      </c>
      <c r="AY242" s="219" t="s">
        <v>148</v>
      </c>
    </row>
    <row r="243" spans="1:65" s="14" customFormat="1" ht="11.25">
      <c r="B243" s="209"/>
      <c r="C243" s="210"/>
      <c r="D243" s="200" t="s">
        <v>159</v>
      </c>
      <c r="E243" s="211" t="s">
        <v>19</v>
      </c>
      <c r="F243" s="212" t="s">
        <v>1769</v>
      </c>
      <c r="G243" s="210"/>
      <c r="H243" s="213">
        <v>2.2440000000000002</v>
      </c>
      <c r="I243" s="214"/>
      <c r="J243" s="210"/>
      <c r="K243" s="210"/>
      <c r="L243" s="215"/>
      <c r="M243" s="216"/>
      <c r="N243" s="217"/>
      <c r="O243" s="217"/>
      <c r="P243" s="217"/>
      <c r="Q243" s="217"/>
      <c r="R243" s="217"/>
      <c r="S243" s="217"/>
      <c r="T243" s="218"/>
      <c r="AT243" s="219" t="s">
        <v>159</v>
      </c>
      <c r="AU243" s="219" t="s">
        <v>82</v>
      </c>
      <c r="AV243" s="14" t="s">
        <v>82</v>
      </c>
      <c r="AW243" s="14" t="s">
        <v>34</v>
      </c>
      <c r="AX243" s="14" t="s">
        <v>73</v>
      </c>
      <c r="AY243" s="219" t="s">
        <v>148</v>
      </c>
    </row>
    <row r="244" spans="1:65" s="14" customFormat="1" ht="11.25">
      <c r="B244" s="209"/>
      <c r="C244" s="210"/>
      <c r="D244" s="200" t="s">
        <v>159</v>
      </c>
      <c r="E244" s="211" t="s">
        <v>19</v>
      </c>
      <c r="F244" s="212" t="s">
        <v>1770</v>
      </c>
      <c r="G244" s="210"/>
      <c r="H244" s="213">
        <v>0.16700000000000001</v>
      </c>
      <c r="I244" s="214"/>
      <c r="J244" s="210"/>
      <c r="K244" s="210"/>
      <c r="L244" s="215"/>
      <c r="M244" s="216"/>
      <c r="N244" s="217"/>
      <c r="O244" s="217"/>
      <c r="P244" s="217"/>
      <c r="Q244" s="217"/>
      <c r="R244" s="217"/>
      <c r="S244" s="217"/>
      <c r="T244" s="218"/>
      <c r="AT244" s="219" t="s">
        <v>159</v>
      </c>
      <c r="AU244" s="219" t="s">
        <v>82</v>
      </c>
      <c r="AV244" s="14" t="s">
        <v>82</v>
      </c>
      <c r="AW244" s="14" t="s">
        <v>34</v>
      </c>
      <c r="AX244" s="14" t="s">
        <v>73</v>
      </c>
      <c r="AY244" s="219" t="s">
        <v>148</v>
      </c>
    </row>
    <row r="245" spans="1:65" s="15" customFormat="1" ht="11.25">
      <c r="B245" s="220"/>
      <c r="C245" s="221"/>
      <c r="D245" s="200" t="s">
        <v>159</v>
      </c>
      <c r="E245" s="222" t="s">
        <v>19</v>
      </c>
      <c r="F245" s="223" t="s">
        <v>162</v>
      </c>
      <c r="G245" s="221"/>
      <c r="H245" s="224">
        <v>3.9460000000000002</v>
      </c>
      <c r="I245" s="225"/>
      <c r="J245" s="221"/>
      <c r="K245" s="221"/>
      <c r="L245" s="226"/>
      <c r="M245" s="227"/>
      <c r="N245" s="228"/>
      <c r="O245" s="228"/>
      <c r="P245" s="228"/>
      <c r="Q245" s="228"/>
      <c r="R245" s="228"/>
      <c r="S245" s="228"/>
      <c r="T245" s="229"/>
      <c r="AT245" s="230" t="s">
        <v>159</v>
      </c>
      <c r="AU245" s="230" t="s">
        <v>82</v>
      </c>
      <c r="AV245" s="15" t="s">
        <v>155</v>
      </c>
      <c r="AW245" s="15" t="s">
        <v>34</v>
      </c>
      <c r="AX245" s="15" t="s">
        <v>80</v>
      </c>
      <c r="AY245" s="230" t="s">
        <v>148</v>
      </c>
    </row>
    <row r="246" spans="1:65" s="2" customFormat="1" ht="16.5" customHeight="1">
      <c r="A246" s="36"/>
      <c r="B246" s="37"/>
      <c r="C246" s="231" t="s">
        <v>319</v>
      </c>
      <c r="D246" s="231" t="s">
        <v>234</v>
      </c>
      <c r="E246" s="232" t="s">
        <v>1771</v>
      </c>
      <c r="F246" s="233" t="s">
        <v>1772</v>
      </c>
      <c r="G246" s="234" t="s">
        <v>222</v>
      </c>
      <c r="H246" s="235">
        <v>1.4999999999999999E-2</v>
      </c>
      <c r="I246" s="236"/>
      <c r="J246" s="237">
        <f>ROUND(I246*H246,2)</f>
        <v>0</v>
      </c>
      <c r="K246" s="233" t="s">
        <v>154</v>
      </c>
      <c r="L246" s="238"/>
      <c r="M246" s="239" t="s">
        <v>19</v>
      </c>
      <c r="N246" s="240" t="s">
        <v>44</v>
      </c>
      <c r="O246" s="66"/>
      <c r="P246" s="189">
        <f>O246*H246</f>
        <v>0</v>
      </c>
      <c r="Q246" s="189">
        <v>1</v>
      </c>
      <c r="R246" s="189">
        <f>Q246*H246</f>
        <v>1.4999999999999999E-2</v>
      </c>
      <c r="S246" s="189">
        <v>0</v>
      </c>
      <c r="T246" s="19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91" t="s">
        <v>206</v>
      </c>
      <c r="AT246" s="191" t="s">
        <v>234</v>
      </c>
      <c r="AU246" s="191" t="s">
        <v>82</v>
      </c>
      <c r="AY246" s="19" t="s">
        <v>148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19" t="s">
        <v>80</v>
      </c>
      <c r="BK246" s="192">
        <f>ROUND(I246*H246,2)</f>
        <v>0</v>
      </c>
      <c r="BL246" s="19" t="s">
        <v>155</v>
      </c>
      <c r="BM246" s="191" t="s">
        <v>1773</v>
      </c>
    </row>
    <row r="247" spans="1:65" s="2" customFormat="1" ht="19.5">
      <c r="A247" s="36"/>
      <c r="B247" s="37"/>
      <c r="C247" s="38"/>
      <c r="D247" s="200" t="s">
        <v>289</v>
      </c>
      <c r="E247" s="38"/>
      <c r="F247" s="241" t="s">
        <v>1774</v>
      </c>
      <c r="G247" s="38"/>
      <c r="H247" s="38"/>
      <c r="I247" s="195"/>
      <c r="J247" s="38"/>
      <c r="K247" s="38"/>
      <c r="L247" s="41"/>
      <c r="M247" s="196"/>
      <c r="N247" s="197"/>
      <c r="O247" s="66"/>
      <c r="P247" s="66"/>
      <c r="Q247" s="66"/>
      <c r="R247" s="66"/>
      <c r="S247" s="66"/>
      <c r="T247" s="67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9" t="s">
        <v>289</v>
      </c>
      <c r="AU247" s="19" t="s">
        <v>82</v>
      </c>
    </row>
    <row r="248" spans="1:65" s="13" customFormat="1" ht="11.25">
      <c r="B248" s="198"/>
      <c r="C248" s="199"/>
      <c r="D248" s="200" t="s">
        <v>159</v>
      </c>
      <c r="E248" s="201" t="s">
        <v>19</v>
      </c>
      <c r="F248" s="202" t="s">
        <v>1751</v>
      </c>
      <c r="G248" s="199"/>
      <c r="H248" s="201" t="s">
        <v>19</v>
      </c>
      <c r="I248" s="203"/>
      <c r="J248" s="199"/>
      <c r="K248" s="199"/>
      <c r="L248" s="204"/>
      <c r="M248" s="205"/>
      <c r="N248" s="206"/>
      <c r="O248" s="206"/>
      <c r="P248" s="206"/>
      <c r="Q248" s="206"/>
      <c r="R248" s="206"/>
      <c r="S248" s="206"/>
      <c r="T248" s="207"/>
      <c r="AT248" s="208" t="s">
        <v>159</v>
      </c>
      <c r="AU248" s="208" t="s">
        <v>82</v>
      </c>
      <c r="AV248" s="13" t="s">
        <v>80</v>
      </c>
      <c r="AW248" s="13" t="s">
        <v>34</v>
      </c>
      <c r="AX248" s="13" t="s">
        <v>73</v>
      </c>
      <c r="AY248" s="208" t="s">
        <v>148</v>
      </c>
    </row>
    <row r="249" spans="1:65" s="14" customFormat="1" ht="11.25">
      <c r="B249" s="209"/>
      <c r="C249" s="210"/>
      <c r="D249" s="200" t="s">
        <v>159</v>
      </c>
      <c r="E249" s="211" t="s">
        <v>19</v>
      </c>
      <c r="F249" s="212" t="s">
        <v>1775</v>
      </c>
      <c r="G249" s="210"/>
      <c r="H249" s="213">
        <v>1.4999999999999999E-2</v>
      </c>
      <c r="I249" s="214"/>
      <c r="J249" s="210"/>
      <c r="K249" s="210"/>
      <c r="L249" s="215"/>
      <c r="M249" s="216"/>
      <c r="N249" s="217"/>
      <c r="O249" s="217"/>
      <c r="P249" s="217"/>
      <c r="Q249" s="217"/>
      <c r="R249" s="217"/>
      <c r="S249" s="217"/>
      <c r="T249" s="218"/>
      <c r="AT249" s="219" t="s">
        <v>159</v>
      </c>
      <c r="AU249" s="219" t="s">
        <v>82</v>
      </c>
      <c r="AV249" s="14" t="s">
        <v>82</v>
      </c>
      <c r="AW249" s="14" t="s">
        <v>34</v>
      </c>
      <c r="AX249" s="14" t="s">
        <v>73</v>
      </c>
      <c r="AY249" s="219" t="s">
        <v>148</v>
      </c>
    </row>
    <row r="250" spans="1:65" s="15" customFormat="1" ht="11.25">
      <c r="B250" s="220"/>
      <c r="C250" s="221"/>
      <c r="D250" s="200" t="s">
        <v>159</v>
      </c>
      <c r="E250" s="222" t="s">
        <v>19</v>
      </c>
      <c r="F250" s="223" t="s">
        <v>162</v>
      </c>
      <c r="G250" s="221"/>
      <c r="H250" s="224">
        <v>1.4999999999999999E-2</v>
      </c>
      <c r="I250" s="225"/>
      <c r="J250" s="221"/>
      <c r="K250" s="221"/>
      <c r="L250" s="226"/>
      <c r="M250" s="227"/>
      <c r="N250" s="228"/>
      <c r="O250" s="228"/>
      <c r="P250" s="228"/>
      <c r="Q250" s="228"/>
      <c r="R250" s="228"/>
      <c r="S250" s="228"/>
      <c r="T250" s="229"/>
      <c r="AT250" s="230" t="s">
        <v>159</v>
      </c>
      <c r="AU250" s="230" t="s">
        <v>82</v>
      </c>
      <c r="AV250" s="15" t="s">
        <v>155</v>
      </c>
      <c r="AW250" s="15" t="s">
        <v>34</v>
      </c>
      <c r="AX250" s="15" t="s">
        <v>80</v>
      </c>
      <c r="AY250" s="230" t="s">
        <v>148</v>
      </c>
    </row>
    <row r="251" spans="1:65" s="2" customFormat="1" ht="16.5" customHeight="1">
      <c r="A251" s="36"/>
      <c r="B251" s="37"/>
      <c r="C251" s="231" t="s">
        <v>326</v>
      </c>
      <c r="D251" s="231" t="s">
        <v>234</v>
      </c>
      <c r="E251" s="232" t="s">
        <v>1776</v>
      </c>
      <c r="F251" s="233" t="s">
        <v>1777</v>
      </c>
      <c r="G251" s="234" t="s">
        <v>283</v>
      </c>
      <c r="H251" s="235">
        <v>24</v>
      </c>
      <c r="I251" s="236"/>
      <c r="J251" s="237">
        <f>ROUND(I251*H251,2)</f>
        <v>0</v>
      </c>
      <c r="K251" s="233" t="s">
        <v>19</v>
      </c>
      <c r="L251" s="238"/>
      <c r="M251" s="239" t="s">
        <v>19</v>
      </c>
      <c r="N251" s="240" t="s">
        <v>44</v>
      </c>
      <c r="O251" s="66"/>
      <c r="P251" s="189">
        <f>O251*H251</f>
        <v>0</v>
      </c>
      <c r="Q251" s="189">
        <v>1.16E-3</v>
      </c>
      <c r="R251" s="189">
        <f>Q251*H251</f>
        <v>2.784E-2</v>
      </c>
      <c r="S251" s="189">
        <v>0</v>
      </c>
      <c r="T251" s="190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91" t="s">
        <v>206</v>
      </c>
      <c r="AT251" s="191" t="s">
        <v>234</v>
      </c>
      <c r="AU251" s="191" t="s">
        <v>82</v>
      </c>
      <c r="AY251" s="19" t="s">
        <v>148</v>
      </c>
      <c r="BE251" s="192">
        <f>IF(N251="základní",J251,0)</f>
        <v>0</v>
      </c>
      <c r="BF251" s="192">
        <f>IF(N251="snížená",J251,0)</f>
        <v>0</v>
      </c>
      <c r="BG251" s="192">
        <f>IF(N251="zákl. přenesená",J251,0)</f>
        <v>0</v>
      </c>
      <c r="BH251" s="192">
        <f>IF(N251="sníž. přenesená",J251,0)</f>
        <v>0</v>
      </c>
      <c r="BI251" s="192">
        <f>IF(N251="nulová",J251,0)</f>
        <v>0</v>
      </c>
      <c r="BJ251" s="19" t="s">
        <v>80</v>
      </c>
      <c r="BK251" s="192">
        <f>ROUND(I251*H251,2)</f>
        <v>0</v>
      </c>
      <c r="BL251" s="19" t="s">
        <v>155</v>
      </c>
      <c r="BM251" s="191" t="s">
        <v>1778</v>
      </c>
    </row>
    <row r="252" spans="1:65" s="13" customFormat="1" ht="11.25">
      <c r="B252" s="198"/>
      <c r="C252" s="199"/>
      <c r="D252" s="200" t="s">
        <v>159</v>
      </c>
      <c r="E252" s="201" t="s">
        <v>19</v>
      </c>
      <c r="F252" s="202" t="s">
        <v>1779</v>
      </c>
      <c r="G252" s="199"/>
      <c r="H252" s="201" t="s">
        <v>19</v>
      </c>
      <c r="I252" s="203"/>
      <c r="J252" s="199"/>
      <c r="K252" s="199"/>
      <c r="L252" s="204"/>
      <c r="M252" s="205"/>
      <c r="N252" s="206"/>
      <c r="O252" s="206"/>
      <c r="P252" s="206"/>
      <c r="Q252" s="206"/>
      <c r="R252" s="206"/>
      <c r="S252" s="206"/>
      <c r="T252" s="207"/>
      <c r="AT252" s="208" t="s">
        <v>159</v>
      </c>
      <c r="AU252" s="208" t="s">
        <v>82</v>
      </c>
      <c r="AV252" s="13" t="s">
        <v>80</v>
      </c>
      <c r="AW252" s="13" t="s">
        <v>34</v>
      </c>
      <c r="AX252" s="13" t="s">
        <v>73</v>
      </c>
      <c r="AY252" s="208" t="s">
        <v>148</v>
      </c>
    </row>
    <row r="253" spans="1:65" s="14" customFormat="1" ht="11.25">
      <c r="B253" s="209"/>
      <c r="C253" s="210"/>
      <c r="D253" s="200" t="s">
        <v>159</v>
      </c>
      <c r="E253" s="211" t="s">
        <v>19</v>
      </c>
      <c r="F253" s="212" t="s">
        <v>1780</v>
      </c>
      <c r="G253" s="210"/>
      <c r="H253" s="213">
        <v>24</v>
      </c>
      <c r="I253" s="214"/>
      <c r="J253" s="210"/>
      <c r="K253" s="210"/>
      <c r="L253" s="215"/>
      <c r="M253" s="216"/>
      <c r="N253" s="217"/>
      <c r="O253" s="217"/>
      <c r="P253" s="217"/>
      <c r="Q253" s="217"/>
      <c r="R253" s="217"/>
      <c r="S253" s="217"/>
      <c r="T253" s="218"/>
      <c r="AT253" s="219" t="s">
        <v>159</v>
      </c>
      <c r="AU253" s="219" t="s">
        <v>82</v>
      </c>
      <c r="AV253" s="14" t="s">
        <v>82</v>
      </c>
      <c r="AW253" s="14" t="s">
        <v>34</v>
      </c>
      <c r="AX253" s="14" t="s">
        <v>73</v>
      </c>
      <c r="AY253" s="219" t="s">
        <v>148</v>
      </c>
    </row>
    <row r="254" spans="1:65" s="15" customFormat="1" ht="11.25">
      <c r="B254" s="220"/>
      <c r="C254" s="221"/>
      <c r="D254" s="200" t="s">
        <v>159</v>
      </c>
      <c r="E254" s="222" t="s">
        <v>19</v>
      </c>
      <c r="F254" s="223" t="s">
        <v>162</v>
      </c>
      <c r="G254" s="221"/>
      <c r="H254" s="224">
        <v>24</v>
      </c>
      <c r="I254" s="225"/>
      <c r="J254" s="221"/>
      <c r="K254" s="221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159</v>
      </c>
      <c r="AU254" s="230" t="s">
        <v>82</v>
      </c>
      <c r="AV254" s="15" t="s">
        <v>155</v>
      </c>
      <c r="AW254" s="15" t="s">
        <v>34</v>
      </c>
      <c r="AX254" s="15" t="s">
        <v>80</v>
      </c>
      <c r="AY254" s="230" t="s">
        <v>148</v>
      </c>
    </row>
    <row r="255" spans="1:65" s="2" customFormat="1" ht="16.5" customHeight="1">
      <c r="A255" s="36"/>
      <c r="B255" s="37"/>
      <c r="C255" s="231" t="s">
        <v>334</v>
      </c>
      <c r="D255" s="231" t="s">
        <v>234</v>
      </c>
      <c r="E255" s="232" t="s">
        <v>1781</v>
      </c>
      <c r="F255" s="233" t="s">
        <v>1782</v>
      </c>
      <c r="G255" s="234" t="s">
        <v>222</v>
      </c>
      <c r="H255" s="235">
        <v>0.17799999999999999</v>
      </c>
      <c r="I255" s="236"/>
      <c r="J255" s="237">
        <f>ROUND(I255*H255,2)</f>
        <v>0</v>
      </c>
      <c r="K255" s="233" t="s">
        <v>154</v>
      </c>
      <c r="L255" s="238"/>
      <c r="M255" s="239" t="s">
        <v>19</v>
      </c>
      <c r="N255" s="240" t="s">
        <v>44</v>
      </c>
      <c r="O255" s="66"/>
      <c r="P255" s="189">
        <f>O255*H255</f>
        <v>0</v>
      </c>
      <c r="Q255" s="189">
        <v>1</v>
      </c>
      <c r="R255" s="189">
        <f>Q255*H255</f>
        <v>0.17799999999999999</v>
      </c>
      <c r="S255" s="189">
        <v>0</v>
      </c>
      <c r="T255" s="190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1" t="s">
        <v>206</v>
      </c>
      <c r="AT255" s="191" t="s">
        <v>234</v>
      </c>
      <c r="AU255" s="191" t="s">
        <v>82</v>
      </c>
      <c r="AY255" s="19" t="s">
        <v>148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9" t="s">
        <v>80</v>
      </c>
      <c r="BK255" s="192">
        <f>ROUND(I255*H255,2)</f>
        <v>0</v>
      </c>
      <c r="BL255" s="19" t="s">
        <v>155</v>
      </c>
      <c r="BM255" s="191" t="s">
        <v>1783</v>
      </c>
    </row>
    <row r="256" spans="1:65" s="2" customFormat="1" ht="19.5">
      <c r="A256" s="36"/>
      <c r="B256" s="37"/>
      <c r="C256" s="38"/>
      <c r="D256" s="200" t="s">
        <v>289</v>
      </c>
      <c r="E256" s="38"/>
      <c r="F256" s="241" t="s">
        <v>1784</v>
      </c>
      <c r="G256" s="38"/>
      <c r="H256" s="38"/>
      <c r="I256" s="195"/>
      <c r="J256" s="38"/>
      <c r="K256" s="38"/>
      <c r="L256" s="41"/>
      <c r="M256" s="196"/>
      <c r="N256" s="197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289</v>
      </c>
      <c r="AU256" s="19" t="s">
        <v>82</v>
      </c>
    </row>
    <row r="257" spans="1:65" s="13" customFormat="1" ht="22.5">
      <c r="B257" s="198"/>
      <c r="C257" s="199"/>
      <c r="D257" s="200" t="s">
        <v>159</v>
      </c>
      <c r="E257" s="201" t="s">
        <v>19</v>
      </c>
      <c r="F257" s="202" t="s">
        <v>1741</v>
      </c>
      <c r="G257" s="199"/>
      <c r="H257" s="201" t="s">
        <v>19</v>
      </c>
      <c r="I257" s="203"/>
      <c r="J257" s="199"/>
      <c r="K257" s="199"/>
      <c r="L257" s="204"/>
      <c r="M257" s="205"/>
      <c r="N257" s="206"/>
      <c r="O257" s="206"/>
      <c r="P257" s="206"/>
      <c r="Q257" s="206"/>
      <c r="R257" s="206"/>
      <c r="S257" s="206"/>
      <c r="T257" s="207"/>
      <c r="AT257" s="208" t="s">
        <v>159</v>
      </c>
      <c r="AU257" s="208" t="s">
        <v>82</v>
      </c>
      <c r="AV257" s="13" t="s">
        <v>80</v>
      </c>
      <c r="AW257" s="13" t="s">
        <v>34</v>
      </c>
      <c r="AX257" s="13" t="s">
        <v>73</v>
      </c>
      <c r="AY257" s="208" t="s">
        <v>148</v>
      </c>
    </row>
    <row r="258" spans="1:65" s="14" customFormat="1" ht="11.25">
      <c r="B258" s="209"/>
      <c r="C258" s="210"/>
      <c r="D258" s="200" t="s">
        <v>159</v>
      </c>
      <c r="E258" s="211" t="s">
        <v>19</v>
      </c>
      <c r="F258" s="212" t="s">
        <v>1785</v>
      </c>
      <c r="G258" s="210"/>
      <c r="H258" s="213">
        <v>0.17799999999999999</v>
      </c>
      <c r="I258" s="214"/>
      <c r="J258" s="210"/>
      <c r="K258" s="210"/>
      <c r="L258" s="215"/>
      <c r="M258" s="216"/>
      <c r="N258" s="217"/>
      <c r="O258" s="217"/>
      <c r="P258" s="217"/>
      <c r="Q258" s="217"/>
      <c r="R258" s="217"/>
      <c r="S258" s="217"/>
      <c r="T258" s="218"/>
      <c r="AT258" s="219" t="s">
        <v>159</v>
      </c>
      <c r="AU258" s="219" t="s">
        <v>82</v>
      </c>
      <c r="AV258" s="14" t="s">
        <v>82</v>
      </c>
      <c r="AW258" s="14" t="s">
        <v>34</v>
      </c>
      <c r="AX258" s="14" t="s">
        <v>73</v>
      </c>
      <c r="AY258" s="219" t="s">
        <v>148</v>
      </c>
    </row>
    <row r="259" spans="1:65" s="15" customFormat="1" ht="11.25">
      <c r="B259" s="220"/>
      <c r="C259" s="221"/>
      <c r="D259" s="200" t="s">
        <v>159</v>
      </c>
      <c r="E259" s="222" t="s">
        <v>19</v>
      </c>
      <c r="F259" s="223" t="s">
        <v>162</v>
      </c>
      <c r="G259" s="221"/>
      <c r="H259" s="224">
        <v>0.17799999999999999</v>
      </c>
      <c r="I259" s="225"/>
      <c r="J259" s="221"/>
      <c r="K259" s="221"/>
      <c r="L259" s="226"/>
      <c r="M259" s="227"/>
      <c r="N259" s="228"/>
      <c r="O259" s="228"/>
      <c r="P259" s="228"/>
      <c r="Q259" s="228"/>
      <c r="R259" s="228"/>
      <c r="S259" s="228"/>
      <c r="T259" s="229"/>
      <c r="AT259" s="230" t="s">
        <v>159</v>
      </c>
      <c r="AU259" s="230" t="s">
        <v>82</v>
      </c>
      <c r="AV259" s="15" t="s">
        <v>155</v>
      </c>
      <c r="AW259" s="15" t="s">
        <v>34</v>
      </c>
      <c r="AX259" s="15" t="s">
        <v>80</v>
      </c>
      <c r="AY259" s="230" t="s">
        <v>148</v>
      </c>
    </row>
    <row r="260" spans="1:65" s="2" customFormat="1" ht="37.9" customHeight="1">
      <c r="A260" s="36"/>
      <c r="B260" s="37"/>
      <c r="C260" s="180" t="s">
        <v>340</v>
      </c>
      <c r="D260" s="180" t="s">
        <v>150</v>
      </c>
      <c r="E260" s="181" t="s">
        <v>492</v>
      </c>
      <c r="F260" s="182" t="s">
        <v>493</v>
      </c>
      <c r="G260" s="183" t="s">
        <v>480</v>
      </c>
      <c r="H260" s="184">
        <v>4324.2969999999996</v>
      </c>
      <c r="I260" s="185"/>
      <c r="J260" s="186">
        <f>ROUND(I260*H260,2)</f>
        <v>0</v>
      </c>
      <c r="K260" s="182" t="s">
        <v>154</v>
      </c>
      <c r="L260" s="41"/>
      <c r="M260" s="187" t="s">
        <v>19</v>
      </c>
      <c r="N260" s="188" t="s">
        <v>44</v>
      </c>
      <c r="O260" s="66"/>
      <c r="P260" s="189">
        <f>O260*H260</f>
        <v>0</v>
      </c>
      <c r="Q260" s="189">
        <v>0</v>
      </c>
      <c r="R260" s="189">
        <f>Q260*H260</f>
        <v>0</v>
      </c>
      <c r="S260" s="189">
        <v>0</v>
      </c>
      <c r="T260" s="19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91" t="s">
        <v>155</v>
      </c>
      <c r="AT260" s="191" t="s">
        <v>150</v>
      </c>
      <c r="AU260" s="191" t="s">
        <v>82</v>
      </c>
      <c r="AY260" s="19" t="s">
        <v>148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9" t="s">
        <v>80</v>
      </c>
      <c r="BK260" s="192">
        <f>ROUND(I260*H260,2)</f>
        <v>0</v>
      </c>
      <c r="BL260" s="19" t="s">
        <v>155</v>
      </c>
      <c r="BM260" s="191" t="s">
        <v>1786</v>
      </c>
    </row>
    <row r="261" spans="1:65" s="2" customFormat="1" ht="11.25">
      <c r="A261" s="36"/>
      <c r="B261" s="37"/>
      <c r="C261" s="38"/>
      <c r="D261" s="193" t="s">
        <v>157</v>
      </c>
      <c r="E261" s="38"/>
      <c r="F261" s="194" t="s">
        <v>495</v>
      </c>
      <c r="G261" s="38"/>
      <c r="H261" s="38"/>
      <c r="I261" s="195"/>
      <c r="J261" s="38"/>
      <c r="K261" s="38"/>
      <c r="L261" s="41"/>
      <c r="M261" s="196"/>
      <c r="N261" s="197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157</v>
      </c>
      <c r="AU261" s="19" t="s">
        <v>82</v>
      </c>
    </row>
    <row r="262" spans="1:65" s="13" customFormat="1" ht="11.25">
      <c r="B262" s="198"/>
      <c r="C262" s="199"/>
      <c r="D262" s="200" t="s">
        <v>159</v>
      </c>
      <c r="E262" s="201" t="s">
        <v>19</v>
      </c>
      <c r="F262" s="202" t="s">
        <v>1787</v>
      </c>
      <c r="G262" s="199"/>
      <c r="H262" s="201" t="s">
        <v>19</v>
      </c>
      <c r="I262" s="203"/>
      <c r="J262" s="199"/>
      <c r="K262" s="199"/>
      <c r="L262" s="204"/>
      <c r="M262" s="205"/>
      <c r="N262" s="206"/>
      <c r="O262" s="206"/>
      <c r="P262" s="206"/>
      <c r="Q262" s="206"/>
      <c r="R262" s="206"/>
      <c r="S262" s="206"/>
      <c r="T262" s="207"/>
      <c r="AT262" s="208" t="s">
        <v>159</v>
      </c>
      <c r="AU262" s="208" t="s">
        <v>82</v>
      </c>
      <c r="AV262" s="13" t="s">
        <v>80</v>
      </c>
      <c r="AW262" s="13" t="s">
        <v>34</v>
      </c>
      <c r="AX262" s="13" t="s">
        <v>73</v>
      </c>
      <c r="AY262" s="208" t="s">
        <v>148</v>
      </c>
    </row>
    <row r="263" spans="1:65" s="14" customFormat="1" ht="11.25">
      <c r="B263" s="209"/>
      <c r="C263" s="210"/>
      <c r="D263" s="200" t="s">
        <v>159</v>
      </c>
      <c r="E263" s="211" t="s">
        <v>19</v>
      </c>
      <c r="F263" s="212" t="s">
        <v>1744</v>
      </c>
      <c r="G263" s="210"/>
      <c r="H263" s="213">
        <v>109.9</v>
      </c>
      <c r="I263" s="214"/>
      <c r="J263" s="210"/>
      <c r="K263" s="210"/>
      <c r="L263" s="215"/>
      <c r="M263" s="216"/>
      <c r="N263" s="217"/>
      <c r="O263" s="217"/>
      <c r="P263" s="217"/>
      <c r="Q263" s="217"/>
      <c r="R263" s="217"/>
      <c r="S263" s="217"/>
      <c r="T263" s="218"/>
      <c r="AT263" s="219" t="s">
        <v>159</v>
      </c>
      <c r="AU263" s="219" t="s">
        <v>82</v>
      </c>
      <c r="AV263" s="14" t="s">
        <v>82</v>
      </c>
      <c r="AW263" s="14" t="s">
        <v>34</v>
      </c>
      <c r="AX263" s="14" t="s">
        <v>73</v>
      </c>
      <c r="AY263" s="219" t="s">
        <v>148</v>
      </c>
    </row>
    <row r="264" spans="1:65" s="13" customFormat="1" ht="11.25">
      <c r="B264" s="198"/>
      <c r="C264" s="199"/>
      <c r="D264" s="200" t="s">
        <v>159</v>
      </c>
      <c r="E264" s="201" t="s">
        <v>19</v>
      </c>
      <c r="F264" s="202" t="s">
        <v>1788</v>
      </c>
      <c r="G264" s="199"/>
      <c r="H264" s="201" t="s">
        <v>19</v>
      </c>
      <c r="I264" s="203"/>
      <c r="J264" s="199"/>
      <c r="K264" s="199"/>
      <c r="L264" s="204"/>
      <c r="M264" s="205"/>
      <c r="N264" s="206"/>
      <c r="O264" s="206"/>
      <c r="P264" s="206"/>
      <c r="Q264" s="206"/>
      <c r="R264" s="206"/>
      <c r="S264" s="206"/>
      <c r="T264" s="207"/>
      <c r="AT264" s="208" t="s">
        <v>159</v>
      </c>
      <c r="AU264" s="208" t="s">
        <v>82</v>
      </c>
      <c r="AV264" s="13" t="s">
        <v>80</v>
      </c>
      <c r="AW264" s="13" t="s">
        <v>34</v>
      </c>
      <c r="AX264" s="13" t="s">
        <v>73</v>
      </c>
      <c r="AY264" s="208" t="s">
        <v>148</v>
      </c>
    </row>
    <row r="265" spans="1:65" s="14" customFormat="1" ht="11.25">
      <c r="B265" s="209"/>
      <c r="C265" s="210"/>
      <c r="D265" s="200" t="s">
        <v>159</v>
      </c>
      <c r="E265" s="211" t="s">
        <v>19</v>
      </c>
      <c r="F265" s="212" t="s">
        <v>1746</v>
      </c>
      <c r="G265" s="210"/>
      <c r="H265" s="213">
        <v>342.66</v>
      </c>
      <c r="I265" s="214"/>
      <c r="J265" s="210"/>
      <c r="K265" s="210"/>
      <c r="L265" s="215"/>
      <c r="M265" s="216"/>
      <c r="N265" s="217"/>
      <c r="O265" s="217"/>
      <c r="P265" s="217"/>
      <c r="Q265" s="217"/>
      <c r="R265" s="217"/>
      <c r="S265" s="217"/>
      <c r="T265" s="218"/>
      <c r="AT265" s="219" t="s">
        <v>159</v>
      </c>
      <c r="AU265" s="219" t="s">
        <v>82</v>
      </c>
      <c r="AV265" s="14" t="s">
        <v>82</v>
      </c>
      <c r="AW265" s="14" t="s">
        <v>34</v>
      </c>
      <c r="AX265" s="14" t="s">
        <v>73</v>
      </c>
      <c r="AY265" s="219" t="s">
        <v>148</v>
      </c>
    </row>
    <row r="266" spans="1:65" s="13" customFormat="1" ht="11.25">
      <c r="B266" s="198"/>
      <c r="C266" s="199"/>
      <c r="D266" s="200" t="s">
        <v>159</v>
      </c>
      <c r="E266" s="201" t="s">
        <v>19</v>
      </c>
      <c r="F266" s="202" t="s">
        <v>1747</v>
      </c>
      <c r="G266" s="199"/>
      <c r="H266" s="201" t="s">
        <v>19</v>
      </c>
      <c r="I266" s="203"/>
      <c r="J266" s="199"/>
      <c r="K266" s="199"/>
      <c r="L266" s="204"/>
      <c r="M266" s="205"/>
      <c r="N266" s="206"/>
      <c r="O266" s="206"/>
      <c r="P266" s="206"/>
      <c r="Q266" s="206"/>
      <c r="R266" s="206"/>
      <c r="S266" s="206"/>
      <c r="T266" s="207"/>
      <c r="AT266" s="208" t="s">
        <v>159</v>
      </c>
      <c r="AU266" s="208" t="s">
        <v>82</v>
      </c>
      <c r="AV266" s="13" t="s">
        <v>80</v>
      </c>
      <c r="AW266" s="13" t="s">
        <v>34</v>
      </c>
      <c r="AX266" s="13" t="s">
        <v>73</v>
      </c>
      <c r="AY266" s="208" t="s">
        <v>148</v>
      </c>
    </row>
    <row r="267" spans="1:65" s="14" customFormat="1" ht="11.25">
      <c r="B267" s="209"/>
      <c r="C267" s="210"/>
      <c r="D267" s="200" t="s">
        <v>159</v>
      </c>
      <c r="E267" s="211" t="s">
        <v>19</v>
      </c>
      <c r="F267" s="212" t="s">
        <v>1748</v>
      </c>
      <c r="G267" s="210"/>
      <c r="H267" s="213">
        <v>1461.7329999999999</v>
      </c>
      <c r="I267" s="214"/>
      <c r="J267" s="210"/>
      <c r="K267" s="210"/>
      <c r="L267" s="215"/>
      <c r="M267" s="216"/>
      <c r="N267" s="217"/>
      <c r="O267" s="217"/>
      <c r="P267" s="217"/>
      <c r="Q267" s="217"/>
      <c r="R267" s="217"/>
      <c r="S267" s="217"/>
      <c r="T267" s="218"/>
      <c r="AT267" s="219" t="s">
        <v>159</v>
      </c>
      <c r="AU267" s="219" t="s">
        <v>82</v>
      </c>
      <c r="AV267" s="14" t="s">
        <v>82</v>
      </c>
      <c r="AW267" s="14" t="s">
        <v>34</v>
      </c>
      <c r="AX267" s="14" t="s">
        <v>73</v>
      </c>
      <c r="AY267" s="219" t="s">
        <v>148</v>
      </c>
    </row>
    <row r="268" spans="1:65" s="14" customFormat="1" ht="11.25">
      <c r="B268" s="209"/>
      <c r="C268" s="210"/>
      <c r="D268" s="200" t="s">
        <v>159</v>
      </c>
      <c r="E268" s="211" t="s">
        <v>19</v>
      </c>
      <c r="F268" s="212" t="s">
        <v>1749</v>
      </c>
      <c r="G268" s="210"/>
      <c r="H268" s="213">
        <v>2136.9899999999998</v>
      </c>
      <c r="I268" s="214"/>
      <c r="J268" s="210"/>
      <c r="K268" s="210"/>
      <c r="L268" s="215"/>
      <c r="M268" s="216"/>
      <c r="N268" s="217"/>
      <c r="O268" s="217"/>
      <c r="P268" s="217"/>
      <c r="Q268" s="217"/>
      <c r="R268" s="217"/>
      <c r="S268" s="217"/>
      <c r="T268" s="218"/>
      <c r="AT268" s="219" t="s">
        <v>159</v>
      </c>
      <c r="AU268" s="219" t="s">
        <v>82</v>
      </c>
      <c r="AV268" s="14" t="s">
        <v>82</v>
      </c>
      <c r="AW268" s="14" t="s">
        <v>34</v>
      </c>
      <c r="AX268" s="14" t="s">
        <v>73</v>
      </c>
      <c r="AY268" s="219" t="s">
        <v>148</v>
      </c>
    </row>
    <row r="269" spans="1:65" s="14" customFormat="1" ht="11.25">
      <c r="B269" s="209"/>
      <c r="C269" s="210"/>
      <c r="D269" s="200" t="s">
        <v>159</v>
      </c>
      <c r="E269" s="211" t="s">
        <v>19</v>
      </c>
      <c r="F269" s="212" t="s">
        <v>1750</v>
      </c>
      <c r="G269" s="210"/>
      <c r="H269" s="213">
        <v>158.88399999999999</v>
      </c>
      <c r="I269" s="214"/>
      <c r="J269" s="210"/>
      <c r="K269" s="210"/>
      <c r="L269" s="215"/>
      <c r="M269" s="216"/>
      <c r="N269" s="217"/>
      <c r="O269" s="217"/>
      <c r="P269" s="217"/>
      <c r="Q269" s="217"/>
      <c r="R269" s="217"/>
      <c r="S269" s="217"/>
      <c r="T269" s="218"/>
      <c r="AT269" s="219" t="s">
        <v>159</v>
      </c>
      <c r="AU269" s="219" t="s">
        <v>82</v>
      </c>
      <c r="AV269" s="14" t="s">
        <v>82</v>
      </c>
      <c r="AW269" s="14" t="s">
        <v>34</v>
      </c>
      <c r="AX269" s="14" t="s">
        <v>73</v>
      </c>
      <c r="AY269" s="219" t="s">
        <v>148</v>
      </c>
    </row>
    <row r="270" spans="1:65" s="13" customFormat="1" ht="11.25">
      <c r="B270" s="198"/>
      <c r="C270" s="199"/>
      <c r="D270" s="200" t="s">
        <v>159</v>
      </c>
      <c r="E270" s="201" t="s">
        <v>19</v>
      </c>
      <c r="F270" s="202" t="s">
        <v>1789</v>
      </c>
      <c r="G270" s="199"/>
      <c r="H270" s="201" t="s">
        <v>19</v>
      </c>
      <c r="I270" s="203"/>
      <c r="J270" s="199"/>
      <c r="K270" s="199"/>
      <c r="L270" s="204"/>
      <c r="M270" s="205"/>
      <c r="N270" s="206"/>
      <c r="O270" s="206"/>
      <c r="P270" s="206"/>
      <c r="Q270" s="206"/>
      <c r="R270" s="206"/>
      <c r="S270" s="206"/>
      <c r="T270" s="207"/>
      <c r="AT270" s="208" t="s">
        <v>159</v>
      </c>
      <c r="AU270" s="208" t="s">
        <v>82</v>
      </c>
      <c r="AV270" s="13" t="s">
        <v>80</v>
      </c>
      <c r="AW270" s="13" t="s">
        <v>34</v>
      </c>
      <c r="AX270" s="13" t="s">
        <v>73</v>
      </c>
      <c r="AY270" s="208" t="s">
        <v>148</v>
      </c>
    </row>
    <row r="271" spans="1:65" s="14" customFormat="1" ht="11.25">
      <c r="B271" s="209"/>
      <c r="C271" s="210"/>
      <c r="D271" s="200" t="s">
        <v>159</v>
      </c>
      <c r="E271" s="211" t="s">
        <v>19</v>
      </c>
      <c r="F271" s="212" t="s">
        <v>1752</v>
      </c>
      <c r="G271" s="210"/>
      <c r="H271" s="213">
        <v>14.13</v>
      </c>
      <c r="I271" s="214"/>
      <c r="J271" s="210"/>
      <c r="K271" s="210"/>
      <c r="L271" s="215"/>
      <c r="M271" s="216"/>
      <c r="N271" s="217"/>
      <c r="O271" s="217"/>
      <c r="P271" s="217"/>
      <c r="Q271" s="217"/>
      <c r="R271" s="217"/>
      <c r="S271" s="217"/>
      <c r="T271" s="218"/>
      <c r="AT271" s="219" t="s">
        <v>159</v>
      </c>
      <c r="AU271" s="219" t="s">
        <v>82</v>
      </c>
      <c r="AV271" s="14" t="s">
        <v>82</v>
      </c>
      <c r="AW271" s="14" t="s">
        <v>34</v>
      </c>
      <c r="AX271" s="14" t="s">
        <v>73</v>
      </c>
      <c r="AY271" s="219" t="s">
        <v>148</v>
      </c>
    </row>
    <row r="272" spans="1:65" s="14" customFormat="1" ht="11.25">
      <c r="B272" s="209"/>
      <c r="C272" s="210"/>
      <c r="D272" s="200" t="s">
        <v>159</v>
      </c>
      <c r="E272" s="211" t="s">
        <v>19</v>
      </c>
      <c r="F272" s="212" t="s">
        <v>1790</v>
      </c>
      <c r="G272" s="210"/>
      <c r="H272" s="213">
        <v>100</v>
      </c>
      <c r="I272" s="214"/>
      <c r="J272" s="210"/>
      <c r="K272" s="210"/>
      <c r="L272" s="215"/>
      <c r="M272" s="216"/>
      <c r="N272" s="217"/>
      <c r="O272" s="217"/>
      <c r="P272" s="217"/>
      <c r="Q272" s="217"/>
      <c r="R272" s="217"/>
      <c r="S272" s="217"/>
      <c r="T272" s="218"/>
      <c r="AT272" s="219" t="s">
        <v>159</v>
      </c>
      <c r="AU272" s="219" t="s">
        <v>82</v>
      </c>
      <c r="AV272" s="14" t="s">
        <v>82</v>
      </c>
      <c r="AW272" s="14" t="s">
        <v>34</v>
      </c>
      <c r="AX272" s="14" t="s">
        <v>73</v>
      </c>
      <c r="AY272" s="219" t="s">
        <v>148</v>
      </c>
    </row>
    <row r="273" spans="1:65" s="15" customFormat="1" ht="11.25">
      <c r="B273" s="220"/>
      <c r="C273" s="221"/>
      <c r="D273" s="200" t="s">
        <v>159</v>
      </c>
      <c r="E273" s="222" t="s">
        <v>19</v>
      </c>
      <c r="F273" s="223" t="s">
        <v>162</v>
      </c>
      <c r="G273" s="221"/>
      <c r="H273" s="224">
        <v>4324.2969999999996</v>
      </c>
      <c r="I273" s="225"/>
      <c r="J273" s="221"/>
      <c r="K273" s="221"/>
      <c r="L273" s="226"/>
      <c r="M273" s="227"/>
      <c r="N273" s="228"/>
      <c r="O273" s="228"/>
      <c r="P273" s="228"/>
      <c r="Q273" s="228"/>
      <c r="R273" s="228"/>
      <c r="S273" s="228"/>
      <c r="T273" s="229"/>
      <c r="AT273" s="230" t="s">
        <v>159</v>
      </c>
      <c r="AU273" s="230" t="s">
        <v>82</v>
      </c>
      <c r="AV273" s="15" t="s">
        <v>155</v>
      </c>
      <c r="AW273" s="15" t="s">
        <v>34</v>
      </c>
      <c r="AX273" s="15" t="s">
        <v>80</v>
      </c>
      <c r="AY273" s="230" t="s">
        <v>148</v>
      </c>
    </row>
    <row r="274" spans="1:65" s="2" customFormat="1" ht="37.9" customHeight="1">
      <c r="A274" s="36"/>
      <c r="B274" s="37"/>
      <c r="C274" s="180" t="s">
        <v>348</v>
      </c>
      <c r="D274" s="180" t="s">
        <v>150</v>
      </c>
      <c r="E274" s="181" t="s">
        <v>1791</v>
      </c>
      <c r="F274" s="182" t="s">
        <v>493</v>
      </c>
      <c r="G274" s="183" t="s">
        <v>1547</v>
      </c>
      <c r="H274" s="184">
        <v>405</v>
      </c>
      <c r="I274" s="185"/>
      <c r="J274" s="186">
        <f>ROUND(I274*H274,2)</f>
        <v>0</v>
      </c>
      <c r="K274" s="182" t="s">
        <v>19</v>
      </c>
      <c r="L274" s="41"/>
      <c r="M274" s="187" t="s">
        <v>19</v>
      </c>
      <c r="N274" s="188" t="s">
        <v>44</v>
      </c>
      <c r="O274" s="66"/>
      <c r="P274" s="189">
        <f>O274*H274</f>
        <v>0</v>
      </c>
      <c r="Q274" s="189">
        <v>0</v>
      </c>
      <c r="R274" s="189">
        <f>Q274*H274</f>
        <v>0</v>
      </c>
      <c r="S274" s="189">
        <v>0</v>
      </c>
      <c r="T274" s="190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91" t="s">
        <v>155</v>
      </c>
      <c r="AT274" s="191" t="s">
        <v>150</v>
      </c>
      <c r="AU274" s="191" t="s">
        <v>82</v>
      </c>
      <c r="AY274" s="19" t="s">
        <v>148</v>
      </c>
      <c r="BE274" s="192">
        <f>IF(N274="základní",J274,0)</f>
        <v>0</v>
      </c>
      <c r="BF274" s="192">
        <f>IF(N274="snížená",J274,0)</f>
        <v>0</v>
      </c>
      <c r="BG274" s="192">
        <f>IF(N274="zákl. přenesená",J274,0)</f>
        <v>0</v>
      </c>
      <c r="BH274" s="192">
        <f>IF(N274="sníž. přenesená",J274,0)</f>
        <v>0</v>
      </c>
      <c r="BI274" s="192">
        <f>IF(N274="nulová",J274,0)</f>
        <v>0</v>
      </c>
      <c r="BJ274" s="19" t="s">
        <v>80</v>
      </c>
      <c r="BK274" s="192">
        <f>ROUND(I274*H274,2)</f>
        <v>0</v>
      </c>
      <c r="BL274" s="19" t="s">
        <v>155</v>
      </c>
      <c r="BM274" s="191" t="s">
        <v>1792</v>
      </c>
    </row>
    <row r="275" spans="1:65" s="13" customFormat="1" ht="22.5">
      <c r="B275" s="198"/>
      <c r="C275" s="199"/>
      <c r="D275" s="200" t="s">
        <v>159</v>
      </c>
      <c r="E275" s="201" t="s">
        <v>19</v>
      </c>
      <c r="F275" s="202" t="s">
        <v>1793</v>
      </c>
      <c r="G275" s="199"/>
      <c r="H275" s="201" t="s">
        <v>19</v>
      </c>
      <c r="I275" s="203"/>
      <c r="J275" s="199"/>
      <c r="K275" s="199"/>
      <c r="L275" s="204"/>
      <c r="M275" s="205"/>
      <c r="N275" s="206"/>
      <c r="O275" s="206"/>
      <c r="P275" s="206"/>
      <c r="Q275" s="206"/>
      <c r="R275" s="206"/>
      <c r="S275" s="206"/>
      <c r="T275" s="207"/>
      <c r="AT275" s="208" t="s">
        <v>159</v>
      </c>
      <c r="AU275" s="208" t="s">
        <v>82</v>
      </c>
      <c r="AV275" s="13" t="s">
        <v>80</v>
      </c>
      <c r="AW275" s="13" t="s">
        <v>34</v>
      </c>
      <c r="AX275" s="13" t="s">
        <v>73</v>
      </c>
      <c r="AY275" s="208" t="s">
        <v>148</v>
      </c>
    </row>
    <row r="276" spans="1:65" s="13" customFormat="1" ht="11.25">
      <c r="B276" s="198"/>
      <c r="C276" s="199"/>
      <c r="D276" s="200" t="s">
        <v>159</v>
      </c>
      <c r="E276" s="201" t="s">
        <v>19</v>
      </c>
      <c r="F276" s="202" t="s">
        <v>1794</v>
      </c>
      <c r="G276" s="199"/>
      <c r="H276" s="201" t="s">
        <v>19</v>
      </c>
      <c r="I276" s="203"/>
      <c r="J276" s="199"/>
      <c r="K276" s="199"/>
      <c r="L276" s="204"/>
      <c r="M276" s="205"/>
      <c r="N276" s="206"/>
      <c r="O276" s="206"/>
      <c r="P276" s="206"/>
      <c r="Q276" s="206"/>
      <c r="R276" s="206"/>
      <c r="S276" s="206"/>
      <c r="T276" s="207"/>
      <c r="AT276" s="208" t="s">
        <v>159</v>
      </c>
      <c r="AU276" s="208" t="s">
        <v>82</v>
      </c>
      <c r="AV276" s="13" t="s">
        <v>80</v>
      </c>
      <c r="AW276" s="13" t="s">
        <v>34</v>
      </c>
      <c r="AX276" s="13" t="s">
        <v>73</v>
      </c>
      <c r="AY276" s="208" t="s">
        <v>148</v>
      </c>
    </row>
    <row r="277" spans="1:65" s="14" customFormat="1" ht="11.25">
      <c r="B277" s="209"/>
      <c r="C277" s="210"/>
      <c r="D277" s="200" t="s">
        <v>159</v>
      </c>
      <c r="E277" s="211" t="s">
        <v>19</v>
      </c>
      <c r="F277" s="212" t="s">
        <v>1795</v>
      </c>
      <c r="G277" s="210"/>
      <c r="H277" s="213">
        <v>376</v>
      </c>
      <c r="I277" s="214"/>
      <c r="J277" s="210"/>
      <c r="K277" s="210"/>
      <c r="L277" s="215"/>
      <c r="M277" s="216"/>
      <c r="N277" s="217"/>
      <c r="O277" s="217"/>
      <c r="P277" s="217"/>
      <c r="Q277" s="217"/>
      <c r="R277" s="217"/>
      <c r="S277" s="217"/>
      <c r="T277" s="218"/>
      <c r="AT277" s="219" t="s">
        <v>159</v>
      </c>
      <c r="AU277" s="219" t="s">
        <v>82</v>
      </c>
      <c r="AV277" s="14" t="s">
        <v>82</v>
      </c>
      <c r="AW277" s="14" t="s">
        <v>34</v>
      </c>
      <c r="AX277" s="14" t="s">
        <v>73</v>
      </c>
      <c r="AY277" s="219" t="s">
        <v>148</v>
      </c>
    </row>
    <row r="278" spans="1:65" s="14" customFormat="1" ht="11.25">
      <c r="B278" s="209"/>
      <c r="C278" s="210"/>
      <c r="D278" s="200" t="s">
        <v>159</v>
      </c>
      <c r="E278" s="211" t="s">
        <v>19</v>
      </c>
      <c r="F278" s="212" t="s">
        <v>1796</v>
      </c>
      <c r="G278" s="210"/>
      <c r="H278" s="213">
        <v>5</v>
      </c>
      <c r="I278" s="214"/>
      <c r="J278" s="210"/>
      <c r="K278" s="210"/>
      <c r="L278" s="215"/>
      <c r="M278" s="216"/>
      <c r="N278" s="217"/>
      <c r="O278" s="217"/>
      <c r="P278" s="217"/>
      <c r="Q278" s="217"/>
      <c r="R278" s="217"/>
      <c r="S278" s="217"/>
      <c r="T278" s="218"/>
      <c r="AT278" s="219" t="s">
        <v>159</v>
      </c>
      <c r="AU278" s="219" t="s">
        <v>82</v>
      </c>
      <c r="AV278" s="14" t="s">
        <v>82</v>
      </c>
      <c r="AW278" s="14" t="s">
        <v>34</v>
      </c>
      <c r="AX278" s="14" t="s">
        <v>73</v>
      </c>
      <c r="AY278" s="219" t="s">
        <v>148</v>
      </c>
    </row>
    <row r="279" spans="1:65" s="13" customFormat="1" ht="11.25">
      <c r="B279" s="198"/>
      <c r="C279" s="199"/>
      <c r="D279" s="200" t="s">
        <v>159</v>
      </c>
      <c r="E279" s="201" t="s">
        <v>19</v>
      </c>
      <c r="F279" s="202" t="s">
        <v>1797</v>
      </c>
      <c r="G279" s="199"/>
      <c r="H279" s="201" t="s">
        <v>19</v>
      </c>
      <c r="I279" s="203"/>
      <c r="J279" s="199"/>
      <c r="K279" s="199"/>
      <c r="L279" s="204"/>
      <c r="M279" s="205"/>
      <c r="N279" s="206"/>
      <c r="O279" s="206"/>
      <c r="P279" s="206"/>
      <c r="Q279" s="206"/>
      <c r="R279" s="206"/>
      <c r="S279" s="206"/>
      <c r="T279" s="207"/>
      <c r="AT279" s="208" t="s">
        <v>159</v>
      </c>
      <c r="AU279" s="208" t="s">
        <v>82</v>
      </c>
      <c r="AV279" s="13" t="s">
        <v>80</v>
      </c>
      <c r="AW279" s="13" t="s">
        <v>34</v>
      </c>
      <c r="AX279" s="13" t="s">
        <v>73</v>
      </c>
      <c r="AY279" s="208" t="s">
        <v>148</v>
      </c>
    </row>
    <row r="280" spans="1:65" s="14" customFormat="1" ht="11.25">
      <c r="B280" s="209"/>
      <c r="C280" s="210"/>
      <c r="D280" s="200" t="s">
        <v>159</v>
      </c>
      <c r="E280" s="211" t="s">
        <v>19</v>
      </c>
      <c r="F280" s="212" t="s">
        <v>307</v>
      </c>
      <c r="G280" s="210"/>
      <c r="H280" s="213">
        <v>24</v>
      </c>
      <c r="I280" s="214"/>
      <c r="J280" s="210"/>
      <c r="K280" s="210"/>
      <c r="L280" s="215"/>
      <c r="M280" s="216"/>
      <c r="N280" s="217"/>
      <c r="O280" s="217"/>
      <c r="P280" s="217"/>
      <c r="Q280" s="217"/>
      <c r="R280" s="217"/>
      <c r="S280" s="217"/>
      <c r="T280" s="218"/>
      <c r="AT280" s="219" t="s">
        <v>159</v>
      </c>
      <c r="AU280" s="219" t="s">
        <v>82</v>
      </c>
      <c r="AV280" s="14" t="s">
        <v>82</v>
      </c>
      <c r="AW280" s="14" t="s">
        <v>34</v>
      </c>
      <c r="AX280" s="14" t="s">
        <v>73</v>
      </c>
      <c r="AY280" s="219" t="s">
        <v>148</v>
      </c>
    </row>
    <row r="281" spans="1:65" s="15" customFormat="1" ht="11.25">
      <c r="B281" s="220"/>
      <c r="C281" s="221"/>
      <c r="D281" s="200" t="s">
        <v>159</v>
      </c>
      <c r="E281" s="222" t="s">
        <v>19</v>
      </c>
      <c r="F281" s="223" t="s">
        <v>162</v>
      </c>
      <c r="G281" s="221"/>
      <c r="H281" s="224">
        <v>405</v>
      </c>
      <c r="I281" s="225"/>
      <c r="J281" s="221"/>
      <c r="K281" s="221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159</v>
      </c>
      <c r="AU281" s="230" t="s">
        <v>82</v>
      </c>
      <c r="AV281" s="15" t="s">
        <v>155</v>
      </c>
      <c r="AW281" s="15" t="s">
        <v>34</v>
      </c>
      <c r="AX281" s="15" t="s">
        <v>80</v>
      </c>
      <c r="AY281" s="230" t="s">
        <v>148</v>
      </c>
    </row>
    <row r="282" spans="1:65" s="2" customFormat="1" ht="16.5" customHeight="1">
      <c r="A282" s="36"/>
      <c r="B282" s="37"/>
      <c r="C282" s="180" t="s">
        <v>354</v>
      </c>
      <c r="D282" s="180" t="s">
        <v>150</v>
      </c>
      <c r="E282" s="181" t="s">
        <v>509</v>
      </c>
      <c r="F282" s="182" t="s">
        <v>510</v>
      </c>
      <c r="G282" s="183" t="s">
        <v>153</v>
      </c>
      <c r="H282" s="184">
        <v>17.5</v>
      </c>
      <c r="I282" s="185"/>
      <c r="J282" s="186">
        <f>ROUND(I282*H282,2)</f>
        <v>0</v>
      </c>
      <c r="K282" s="182" t="s">
        <v>154</v>
      </c>
      <c r="L282" s="41"/>
      <c r="M282" s="187" t="s">
        <v>19</v>
      </c>
      <c r="N282" s="188" t="s">
        <v>44</v>
      </c>
      <c r="O282" s="66"/>
      <c r="P282" s="189">
        <f>O282*H282</f>
        <v>0</v>
      </c>
      <c r="Q282" s="189">
        <v>0.34190999999999999</v>
      </c>
      <c r="R282" s="189">
        <f>Q282*H282</f>
        <v>5.9834249999999995</v>
      </c>
      <c r="S282" s="189">
        <v>0</v>
      </c>
      <c r="T282" s="190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91" t="s">
        <v>155</v>
      </c>
      <c r="AT282" s="191" t="s">
        <v>150</v>
      </c>
      <c r="AU282" s="191" t="s">
        <v>82</v>
      </c>
      <c r="AY282" s="19" t="s">
        <v>148</v>
      </c>
      <c r="BE282" s="192">
        <f>IF(N282="základní",J282,0)</f>
        <v>0</v>
      </c>
      <c r="BF282" s="192">
        <f>IF(N282="snížená",J282,0)</f>
        <v>0</v>
      </c>
      <c r="BG282" s="192">
        <f>IF(N282="zákl. přenesená",J282,0)</f>
        <v>0</v>
      </c>
      <c r="BH282" s="192">
        <f>IF(N282="sníž. přenesená",J282,0)</f>
        <v>0</v>
      </c>
      <c r="BI282" s="192">
        <f>IF(N282="nulová",J282,0)</f>
        <v>0</v>
      </c>
      <c r="BJ282" s="19" t="s">
        <v>80</v>
      </c>
      <c r="BK282" s="192">
        <f>ROUND(I282*H282,2)</f>
        <v>0</v>
      </c>
      <c r="BL282" s="19" t="s">
        <v>155</v>
      </c>
      <c r="BM282" s="191" t="s">
        <v>1798</v>
      </c>
    </row>
    <row r="283" spans="1:65" s="2" customFormat="1" ht="11.25">
      <c r="A283" s="36"/>
      <c r="B283" s="37"/>
      <c r="C283" s="38"/>
      <c r="D283" s="193" t="s">
        <v>157</v>
      </c>
      <c r="E283" s="38"/>
      <c r="F283" s="194" t="s">
        <v>512</v>
      </c>
      <c r="G283" s="38"/>
      <c r="H283" s="38"/>
      <c r="I283" s="195"/>
      <c r="J283" s="38"/>
      <c r="K283" s="38"/>
      <c r="L283" s="41"/>
      <c r="M283" s="196"/>
      <c r="N283" s="197"/>
      <c r="O283" s="66"/>
      <c r="P283" s="66"/>
      <c r="Q283" s="66"/>
      <c r="R283" s="66"/>
      <c r="S283" s="66"/>
      <c r="T283" s="67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9" t="s">
        <v>157</v>
      </c>
      <c r="AU283" s="19" t="s">
        <v>82</v>
      </c>
    </row>
    <row r="284" spans="1:65" s="13" customFormat="1" ht="11.25">
      <c r="B284" s="198"/>
      <c r="C284" s="199"/>
      <c r="D284" s="200" t="s">
        <v>159</v>
      </c>
      <c r="E284" s="201" t="s">
        <v>19</v>
      </c>
      <c r="F284" s="202" t="s">
        <v>1799</v>
      </c>
      <c r="G284" s="199"/>
      <c r="H284" s="201" t="s">
        <v>19</v>
      </c>
      <c r="I284" s="203"/>
      <c r="J284" s="199"/>
      <c r="K284" s="199"/>
      <c r="L284" s="204"/>
      <c r="M284" s="205"/>
      <c r="N284" s="206"/>
      <c r="O284" s="206"/>
      <c r="P284" s="206"/>
      <c r="Q284" s="206"/>
      <c r="R284" s="206"/>
      <c r="S284" s="206"/>
      <c r="T284" s="207"/>
      <c r="AT284" s="208" t="s">
        <v>159</v>
      </c>
      <c r="AU284" s="208" t="s">
        <v>82</v>
      </c>
      <c r="AV284" s="13" t="s">
        <v>80</v>
      </c>
      <c r="AW284" s="13" t="s">
        <v>34</v>
      </c>
      <c r="AX284" s="13" t="s">
        <v>73</v>
      </c>
      <c r="AY284" s="208" t="s">
        <v>148</v>
      </c>
    </row>
    <row r="285" spans="1:65" s="14" customFormat="1" ht="11.25">
      <c r="B285" s="209"/>
      <c r="C285" s="210"/>
      <c r="D285" s="200" t="s">
        <v>159</v>
      </c>
      <c r="E285" s="211" t="s">
        <v>19</v>
      </c>
      <c r="F285" s="212" t="s">
        <v>1800</v>
      </c>
      <c r="G285" s="210"/>
      <c r="H285" s="213">
        <v>17.5</v>
      </c>
      <c r="I285" s="214"/>
      <c r="J285" s="210"/>
      <c r="K285" s="210"/>
      <c r="L285" s="215"/>
      <c r="M285" s="216"/>
      <c r="N285" s="217"/>
      <c r="O285" s="217"/>
      <c r="P285" s="217"/>
      <c r="Q285" s="217"/>
      <c r="R285" s="217"/>
      <c r="S285" s="217"/>
      <c r="T285" s="218"/>
      <c r="AT285" s="219" t="s">
        <v>159</v>
      </c>
      <c r="AU285" s="219" t="s">
        <v>82</v>
      </c>
      <c r="AV285" s="14" t="s">
        <v>82</v>
      </c>
      <c r="AW285" s="14" t="s">
        <v>34</v>
      </c>
      <c r="AX285" s="14" t="s">
        <v>73</v>
      </c>
      <c r="AY285" s="219" t="s">
        <v>148</v>
      </c>
    </row>
    <row r="286" spans="1:65" s="15" customFormat="1" ht="11.25">
      <c r="B286" s="220"/>
      <c r="C286" s="221"/>
      <c r="D286" s="200" t="s">
        <v>159</v>
      </c>
      <c r="E286" s="222" t="s">
        <v>19</v>
      </c>
      <c r="F286" s="223" t="s">
        <v>162</v>
      </c>
      <c r="G286" s="221"/>
      <c r="H286" s="224">
        <v>17.5</v>
      </c>
      <c r="I286" s="225"/>
      <c r="J286" s="221"/>
      <c r="K286" s="221"/>
      <c r="L286" s="226"/>
      <c r="M286" s="227"/>
      <c r="N286" s="228"/>
      <c r="O286" s="228"/>
      <c r="P286" s="228"/>
      <c r="Q286" s="228"/>
      <c r="R286" s="228"/>
      <c r="S286" s="228"/>
      <c r="T286" s="229"/>
      <c r="AT286" s="230" t="s">
        <v>159</v>
      </c>
      <c r="AU286" s="230" t="s">
        <v>82</v>
      </c>
      <c r="AV286" s="15" t="s">
        <v>155</v>
      </c>
      <c r="AW286" s="15" t="s">
        <v>34</v>
      </c>
      <c r="AX286" s="15" t="s">
        <v>80</v>
      </c>
      <c r="AY286" s="230" t="s">
        <v>148</v>
      </c>
    </row>
    <row r="287" spans="1:65" s="2" customFormat="1" ht="16.5" customHeight="1">
      <c r="A287" s="36"/>
      <c r="B287" s="37"/>
      <c r="C287" s="180" t="s">
        <v>359</v>
      </c>
      <c r="D287" s="180" t="s">
        <v>150</v>
      </c>
      <c r="E287" s="181" t="s">
        <v>518</v>
      </c>
      <c r="F287" s="182" t="s">
        <v>519</v>
      </c>
      <c r="G287" s="183" t="s">
        <v>153</v>
      </c>
      <c r="H287" s="184">
        <v>1.55</v>
      </c>
      <c r="I287" s="185"/>
      <c r="J287" s="186">
        <f>ROUND(I287*H287,2)</f>
        <v>0</v>
      </c>
      <c r="K287" s="182" t="s">
        <v>154</v>
      </c>
      <c r="L287" s="41"/>
      <c r="M287" s="187" t="s">
        <v>19</v>
      </c>
      <c r="N287" s="188" t="s">
        <v>44</v>
      </c>
      <c r="O287" s="66"/>
      <c r="P287" s="189">
        <f>O287*H287</f>
        <v>0</v>
      </c>
      <c r="Q287" s="189">
        <v>1.453E-2</v>
      </c>
      <c r="R287" s="189">
        <f>Q287*H287</f>
        <v>2.25215E-2</v>
      </c>
      <c r="S287" s="189">
        <v>0</v>
      </c>
      <c r="T287" s="190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91" t="s">
        <v>155</v>
      </c>
      <c r="AT287" s="191" t="s">
        <v>150</v>
      </c>
      <c r="AU287" s="191" t="s">
        <v>82</v>
      </c>
      <c r="AY287" s="19" t="s">
        <v>148</v>
      </c>
      <c r="BE287" s="192">
        <f>IF(N287="základní",J287,0)</f>
        <v>0</v>
      </c>
      <c r="BF287" s="192">
        <f>IF(N287="snížená",J287,0)</f>
        <v>0</v>
      </c>
      <c r="BG287" s="192">
        <f>IF(N287="zákl. přenesená",J287,0)</f>
        <v>0</v>
      </c>
      <c r="BH287" s="192">
        <f>IF(N287="sníž. přenesená",J287,0)</f>
        <v>0</v>
      </c>
      <c r="BI287" s="192">
        <f>IF(N287="nulová",J287,0)</f>
        <v>0</v>
      </c>
      <c r="BJ287" s="19" t="s">
        <v>80</v>
      </c>
      <c r="BK287" s="192">
        <f>ROUND(I287*H287,2)</f>
        <v>0</v>
      </c>
      <c r="BL287" s="19" t="s">
        <v>155</v>
      </c>
      <c r="BM287" s="191" t="s">
        <v>1801</v>
      </c>
    </row>
    <row r="288" spans="1:65" s="2" customFormat="1" ht="11.25">
      <c r="A288" s="36"/>
      <c r="B288" s="37"/>
      <c r="C288" s="38"/>
      <c r="D288" s="193" t="s">
        <v>157</v>
      </c>
      <c r="E288" s="38"/>
      <c r="F288" s="194" t="s">
        <v>521</v>
      </c>
      <c r="G288" s="38"/>
      <c r="H288" s="38"/>
      <c r="I288" s="195"/>
      <c r="J288" s="38"/>
      <c r="K288" s="38"/>
      <c r="L288" s="41"/>
      <c r="M288" s="196"/>
      <c r="N288" s="197"/>
      <c r="O288" s="66"/>
      <c r="P288" s="66"/>
      <c r="Q288" s="66"/>
      <c r="R288" s="66"/>
      <c r="S288" s="66"/>
      <c r="T288" s="67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9" t="s">
        <v>157</v>
      </c>
      <c r="AU288" s="19" t="s">
        <v>82</v>
      </c>
    </row>
    <row r="289" spans="1:65" s="13" customFormat="1" ht="22.5">
      <c r="B289" s="198"/>
      <c r="C289" s="199"/>
      <c r="D289" s="200" t="s">
        <v>159</v>
      </c>
      <c r="E289" s="201" t="s">
        <v>19</v>
      </c>
      <c r="F289" s="202" t="s">
        <v>1802</v>
      </c>
      <c r="G289" s="199"/>
      <c r="H289" s="201" t="s">
        <v>19</v>
      </c>
      <c r="I289" s="203"/>
      <c r="J289" s="199"/>
      <c r="K289" s="199"/>
      <c r="L289" s="204"/>
      <c r="M289" s="205"/>
      <c r="N289" s="206"/>
      <c r="O289" s="206"/>
      <c r="P289" s="206"/>
      <c r="Q289" s="206"/>
      <c r="R289" s="206"/>
      <c r="S289" s="206"/>
      <c r="T289" s="207"/>
      <c r="AT289" s="208" t="s">
        <v>159</v>
      </c>
      <c r="AU289" s="208" t="s">
        <v>82</v>
      </c>
      <c r="AV289" s="13" t="s">
        <v>80</v>
      </c>
      <c r="AW289" s="13" t="s">
        <v>34</v>
      </c>
      <c r="AX289" s="13" t="s">
        <v>73</v>
      </c>
      <c r="AY289" s="208" t="s">
        <v>148</v>
      </c>
    </row>
    <row r="290" spans="1:65" s="14" customFormat="1" ht="11.25">
      <c r="B290" s="209"/>
      <c r="C290" s="210"/>
      <c r="D290" s="200" t="s">
        <v>159</v>
      </c>
      <c r="E290" s="211" t="s">
        <v>19</v>
      </c>
      <c r="F290" s="212" t="s">
        <v>1803</v>
      </c>
      <c r="G290" s="210"/>
      <c r="H290" s="213">
        <v>0.16</v>
      </c>
      <c r="I290" s="214"/>
      <c r="J290" s="210"/>
      <c r="K290" s="210"/>
      <c r="L290" s="215"/>
      <c r="M290" s="216"/>
      <c r="N290" s="217"/>
      <c r="O290" s="217"/>
      <c r="P290" s="217"/>
      <c r="Q290" s="217"/>
      <c r="R290" s="217"/>
      <c r="S290" s="217"/>
      <c r="T290" s="218"/>
      <c r="AT290" s="219" t="s">
        <v>159</v>
      </c>
      <c r="AU290" s="219" t="s">
        <v>82</v>
      </c>
      <c r="AV290" s="14" t="s">
        <v>82</v>
      </c>
      <c r="AW290" s="14" t="s">
        <v>34</v>
      </c>
      <c r="AX290" s="14" t="s">
        <v>73</v>
      </c>
      <c r="AY290" s="219" t="s">
        <v>148</v>
      </c>
    </row>
    <row r="291" spans="1:65" s="14" customFormat="1" ht="11.25">
      <c r="B291" s="209"/>
      <c r="C291" s="210"/>
      <c r="D291" s="200" t="s">
        <v>159</v>
      </c>
      <c r="E291" s="211" t="s">
        <v>19</v>
      </c>
      <c r="F291" s="212" t="s">
        <v>1804</v>
      </c>
      <c r="G291" s="210"/>
      <c r="H291" s="213">
        <v>0.16</v>
      </c>
      <c r="I291" s="214"/>
      <c r="J291" s="210"/>
      <c r="K291" s="210"/>
      <c r="L291" s="215"/>
      <c r="M291" s="216"/>
      <c r="N291" s="217"/>
      <c r="O291" s="217"/>
      <c r="P291" s="217"/>
      <c r="Q291" s="217"/>
      <c r="R291" s="217"/>
      <c r="S291" s="217"/>
      <c r="T291" s="218"/>
      <c r="AT291" s="219" t="s">
        <v>159</v>
      </c>
      <c r="AU291" s="219" t="s">
        <v>82</v>
      </c>
      <c r="AV291" s="14" t="s">
        <v>82</v>
      </c>
      <c r="AW291" s="14" t="s">
        <v>34</v>
      </c>
      <c r="AX291" s="14" t="s">
        <v>73</v>
      </c>
      <c r="AY291" s="219" t="s">
        <v>148</v>
      </c>
    </row>
    <row r="292" spans="1:65" s="13" customFormat="1" ht="11.25">
      <c r="B292" s="198"/>
      <c r="C292" s="199"/>
      <c r="D292" s="200" t="s">
        <v>159</v>
      </c>
      <c r="E292" s="201" t="s">
        <v>19</v>
      </c>
      <c r="F292" s="202" t="s">
        <v>1805</v>
      </c>
      <c r="G292" s="199"/>
      <c r="H292" s="201" t="s">
        <v>19</v>
      </c>
      <c r="I292" s="203"/>
      <c r="J292" s="199"/>
      <c r="K292" s="199"/>
      <c r="L292" s="204"/>
      <c r="M292" s="205"/>
      <c r="N292" s="206"/>
      <c r="O292" s="206"/>
      <c r="P292" s="206"/>
      <c r="Q292" s="206"/>
      <c r="R292" s="206"/>
      <c r="S292" s="206"/>
      <c r="T292" s="207"/>
      <c r="AT292" s="208" t="s">
        <v>159</v>
      </c>
      <c r="AU292" s="208" t="s">
        <v>82</v>
      </c>
      <c r="AV292" s="13" t="s">
        <v>80</v>
      </c>
      <c r="AW292" s="13" t="s">
        <v>34</v>
      </c>
      <c r="AX292" s="13" t="s">
        <v>73</v>
      </c>
      <c r="AY292" s="208" t="s">
        <v>148</v>
      </c>
    </row>
    <row r="293" spans="1:65" s="14" customFormat="1" ht="11.25">
      <c r="B293" s="209"/>
      <c r="C293" s="210"/>
      <c r="D293" s="200" t="s">
        <v>159</v>
      </c>
      <c r="E293" s="211" t="s">
        <v>19</v>
      </c>
      <c r="F293" s="212" t="s">
        <v>1806</v>
      </c>
      <c r="G293" s="210"/>
      <c r="H293" s="213">
        <v>0.27</v>
      </c>
      <c r="I293" s="214"/>
      <c r="J293" s="210"/>
      <c r="K293" s="210"/>
      <c r="L293" s="215"/>
      <c r="M293" s="216"/>
      <c r="N293" s="217"/>
      <c r="O293" s="217"/>
      <c r="P293" s="217"/>
      <c r="Q293" s="217"/>
      <c r="R293" s="217"/>
      <c r="S293" s="217"/>
      <c r="T293" s="218"/>
      <c r="AT293" s="219" t="s">
        <v>159</v>
      </c>
      <c r="AU293" s="219" t="s">
        <v>82</v>
      </c>
      <c r="AV293" s="14" t="s">
        <v>82</v>
      </c>
      <c r="AW293" s="14" t="s">
        <v>34</v>
      </c>
      <c r="AX293" s="14" t="s">
        <v>73</v>
      </c>
      <c r="AY293" s="219" t="s">
        <v>148</v>
      </c>
    </row>
    <row r="294" spans="1:65" s="14" customFormat="1" ht="11.25">
      <c r="B294" s="209"/>
      <c r="C294" s="210"/>
      <c r="D294" s="200" t="s">
        <v>159</v>
      </c>
      <c r="E294" s="211" t="s">
        <v>19</v>
      </c>
      <c r="F294" s="212" t="s">
        <v>1807</v>
      </c>
      <c r="G294" s="210"/>
      <c r="H294" s="213">
        <v>0.6</v>
      </c>
      <c r="I294" s="214"/>
      <c r="J294" s="210"/>
      <c r="K294" s="210"/>
      <c r="L294" s="215"/>
      <c r="M294" s="216"/>
      <c r="N294" s="217"/>
      <c r="O294" s="217"/>
      <c r="P294" s="217"/>
      <c r="Q294" s="217"/>
      <c r="R294" s="217"/>
      <c r="S294" s="217"/>
      <c r="T294" s="218"/>
      <c r="AT294" s="219" t="s">
        <v>159</v>
      </c>
      <c r="AU294" s="219" t="s">
        <v>82</v>
      </c>
      <c r="AV294" s="14" t="s">
        <v>82</v>
      </c>
      <c r="AW294" s="14" t="s">
        <v>34</v>
      </c>
      <c r="AX294" s="14" t="s">
        <v>73</v>
      </c>
      <c r="AY294" s="219" t="s">
        <v>148</v>
      </c>
    </row>
    <row r="295" spans="1:65" s="14" customFormat="1" ht="11.25">
      <c r="B295" s="209"/>
      <c r="C295" s="210"/>
      <c r="D295" s="200" t="s">
        <v>159</v>
      </c>
      <c r="E295" s="211" t="s">
        <v>19</v>
      </c>
      <c r="F295" s="212" t="s">
        <v>1808</v>
      </c>
      <c r="G295" s="210"/>
      <c r="H295" s="213">
        <v>0.36</v>
      </c>
      <c r="I295" s="214"/>
      <c r="J295" s="210"/>
      <c r="K295" s="210"/>
      <c r="L295" s="215"/>
      <c r="M295" s="216"/>
      <c r="N295" s="217"/>
      <c r="O295" s="217"/>
      <c r="P295" s="217"/>
      <c r="Q295" s="217"/>
      <c r="R295" s="217"/>
      <c r="S295" s="217"/>
      <c r="T295" s="218"/>
      <c r="AT295" s="219" t="s">
        <v>159</v>
      </c>
      <c r="AU295" s="219" t="s">
        <v>82</v>
      </c>
      <c r="AV295" s="14" t="s">
        <v>82</v>
      </c>
      <c r="AW295" s="14" t="s">
        <v>34</v>
      </c>
      <c r="AX295" s="14" t="s">
        <v>73</v>
      </c>
      <c r="AY295" s="219" t="s">
        <v>148</v>
      </c>
    </row>
    <row r="296" spans="1:65" s="15" customFormat="1" ht="11.25">
      <c r="B296" s="220"/>
      <c r="C296" s="221"/>
      <c r="D296" s="200" t="s">
        <v>159</v>
      </c>
      <c r="E296" s="222" t="s">
        <v>19</v>
      </c>
      <c r="F296" s="223" t="s">
        <v>162</v>
      </c>
      <c r="G296" s="221"/>
      <c r="H296" s="224">
        <v>1.55</v>
      </c>
      <c r="I296" s="225"/>
      <c r="J296" s="221"/>
      <c r="K296" s="221"/>
      <c r="L296" s="226"/>
      <c r="M296" s="227"/>
      <c r="N296" s="228"/>
      <c r="O296" s="228"/>
      <c r="P296" s="228"/>
      <c r="Q296" s="228"/>
      <c r="R296" s="228"/>
      <c r="S296" s="228"/>
      <c r="T296" s="229"/>
      <c r="AT296" s="230" t="s">
        <v>159</v>
      </c>
      <c r="AU296" s="230" t="s">
        <v>82</v>
      </c>
      <c r="AV296" s="15" t="s">
        <v>155</v>
      </c>
      <c r="AW296" s="15" t="s">
        <v>34</v>
      </c>
      <c r="AX296" s="15" t="s">
        <v>80</v>
      </c>
      <c r="AY296" s="230" t="s">
        <v>148</v>
      </c>
    </row>
    <row r="297" spans="1:65" s="2" customFormat="1" ht="21.75" customHeight="1">
      <c r="A297" s="36"/>
      <c r="B297" s="37"/>
      <c r="C297" s="180" t="s">
        <v>364</v>
      </c>
      <c r="D297" s="180" t="s">
        <v>150</v>
      </c>
      <c r="E297" s="181" t="s">
        <v>528</v>
      </c>
      <c r="F297" s="182" t="s">
        <v>529</v>
      </c>
      <c r="G297" s="183" t="s">
        <v>153</v>
      </c>
      <c r="H297" s="184">
        <v>1.55</v>
      </c>
      <c r="I297" s="185"/>
      <c r="J297" s="186">
        <f>ROUND(I297*H297,2)</f>
        <v>0</v>
      </c>
      <c r="K297" s="182" t="s">
        <v>154</v>
      </c>
      <c r="L297" s="41"/>
      <c r="M297" s="187" t="s">
        <v>19</v>
      </c>
      <c r="N297" s="188" t="s">
        <v>44</v>
      </c>
      <c r="O297" s="66"/>
      <c r="P297" s="189">
        <f>O297*H297</f>
        <v>0</v>
      </c>
      <c r="Q297" s="189">
        <v>1.5140000000000001E-2</v>
      </c>
      <c r="R297" s="189">
        <f>Q297*H297</f>
        <v>2.3467000000000002E-2</v>
      </c>
      <c r="S297" s="189">
        <v>0</v>
      </c>
      <c r="T297" s="190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91" t="s">
        <v>155</v>
      </c>
      <c r="AT297" s="191" t="s">
        <v>150</v>
      </c>
      <c r="AU297" s="191" t="s">
        <v>82</v>
      </c>
      <c r="AY297" s="19" t="s">
        <v>148</v>
      </c>
      <c r="BE297" s="192">
        <f>IF(N297="základní",J297,0)</f>
        <v>0</v>
      </c>
      <c r="BF297" s="192">
        <f>IF(N297="snížená",J297,0)</f>
        <v>0</v>
      </c>
      <c r="BG297" s="192">
        <f>IF(N297="zákl. přenesená",J297,0)</f>
        <v>0</v>
      </c>
      <c r="BH297" s="192">
        <f>IF(N297="sníž. přenesená",J297,0)</f>
        <v>0</v>
      </c>
      <c r="BI297" s="192">
        <f>IF(N297="nulová",J297,0)</f>
        <v>0</v>
      </c>
      <c r="BJ297" s="19" t="s">
        <v>80</v>
      </c>
      <c r="BK297" s="192">
        <f>ROUND(I297*H297,2)</f>
        <v>0</v>
      </c>
      <c r="BL297" s="19" t="s">
        <v>155</v>
      </c>
      <c r="BM297" s="191" t="s">
        <v>1809</v>
      </c>
    </row>
    <row r="298" spans="1:65" s="2" customFormat="1" ht="11.25">
      <c r="A298" s="36"/>
      <c r="B298" s="37"/>
      <c r="C298" s="38"/>
      <c r="D298" s="193" t="s">
        <v>157</v>
      </c>
      <c r="E298" s="38"/>
      <c r="F298" s="194" t="s">
        <v>531</v>
      </c>
      <c r="G298" s="38"/>
      <c r="H298" s="38"/>
      <c r="I298" s="195"/>
      <c r="J298" s="38"/>
      <c r="K298" s="38"/>
      <c r="L298" s="41"/>
      <c r="M298" s="196"/>
      <c r="N298" s="197"/>
      <c r="O298" s="66"/>
      <c r="P298" s="66"/>
      <c r="Q298" s="66"/>
      <c r="R298" s="66"/>
      <c r="S298" s="66"/>
      <c r="T298" s="67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9" t="s">
        <v>157</v>
      </c>
      <c r="AU298" s="19" t="s">
        <v>82</v>
      </c>
    </row>
    <row r="299" spans="1:65" s="13" customFormat="1" ht="22.5">
      <c r="B299" s="198"/>
      <c r="C299" s="199"/>
      <c r="D299" s="200" t="s">
        <v>159</v>
      </c>
      <c r="E299" s="201" t="s">
        <v>19</v>
      </c>
      <c r="F299" s="202" t="s">
        <v>1802</v>
      </c>
      <c r="G299" s="199"/>
      <c r="H299" s="201" t="s">
        <v>19</v>
      </c>
      <c r="I299" s="203"/>
      <c r="J299" s="199"/>
      <c r="K299" s="199"/>
      <c r="L299" s="204"/>
      <c r="M299" s="205"/>
      <c r="N299" s="206"/>
      <c r="O299" s="206"/>
      <c r="P299" s="206"/>
      <c r="Q299" s="206"/>
      <c r="R299" s="206"/>
      <c r="S299" s="206"/>
      <c r="T299" s="207"/>
      <c r="AT299" s="208" t="s">
        <v>159</v>
      </c>
      <c r="AU299" s="208" t="s">
        <v>82</v>
      </c>
      <c r="AV299" s="13" t="s">
        <v>80</v>
      </c>
      <c r="AW299" s="13" t="s">
        <v>34</v>
      </c>
      <c r="AX299" s="13" t="s">
        <v>73</v>
      </c>
      <c r="AY299" s="208" t="s">
        <v>148</v>
      </c>
    </row>
    <row r="300" spans="1:65" s="14" customFormat="1" ht="11.25">
      <c r="B300" s="209"/>
      <c r="C300" s="210"/>
      <c r="D300" s="200" t="s">
        <v>159</v>
      </c>
      <c r="E300" s="211" t="s">
        <v>19</v>
      </c>
      <c r="F300" s="212" t="s">
        <v>1803</v>
      </c>
      <c r="G300" s="210"/>
      <c r="H300" s="213">
        <v>0.16</v>
      </c>
      <c r="I300" s="214"/>
      <c r="J300" s="210"/>
      <c r="K300" s="210"/>
      <c r="L300" s="215"/>
      <c r="M300" s="216"/>
      <c r="N300" s="217"/>
      <c r="O300" s="217"/>
      <c r="P300" s="217"/>
      <c r="Q300" s="217"/>
      <c r="R300" s="217"/>
      <c r="S300" s="217"/>
      <c r="T300" s="218"/>
      <c r="AT300" s="219" t="s">
        <v>159</v>
      </c>
      <c r="AU300" s="219" t="s">
        <v>82</v>
      </c>
      <c r="AV300" s="14" t="s">
        <v>82</v>
      </c>
      <c r="AW300" s="14" t="s">
        <v>34</v>
      </c>
      <c r="AX300" s="14" t="s">
        <v>73</v>
      </c>
      <c r="AY300" s="219" t="s">
        <v>148</v>
      </c>
    </row>
    <row r="301" spans="1:65" s="14" customFormat="1" ht="11.25">
      <c r="B301" s="209"/>
      <c r="C301" s="210"/>
      <c r="D301" s="200" t="s">
        <v>159</v>
      </c>
      <c r="E301" s="211" t="s">
        <v>19</v>
      </c>
      <c r="F301" s="212" t="s">
        <v>1804</v>
      </c>
      <c r="G301" s="210"/>
      <c r="H301" s="213">
        <v>0.16</v>
      </c>
      <c r="I301" s="214"/>
      <c r="J301" s="210"/>
      <c r="K301" s="210"/>
      <c r="L301" s="215"/>
      <c r="M301" s="216"/>
      <c r="N301" s="217"/>
      <c r="O301" s="217"/>
      <c r="P301" s="217"/>
      <c r="Q301" s="217"/>
      <c r="R301" s="217"/>
      <c r="S301" s="217"/>
      <c r="T301" s="218"/>
      <c r="AT301" s="219" t="s">
        <v>159</v>
      </c>
      <c r="AU301" s="219" t="s">
        <v>82</v>
      </c>
      <c r="AV301" s="14" t="s">
        <v>82</v>
      </c>
      <c r="AW301" s="14" t="s">
        <v>34</v>
      </c>
      <c r="AX301" s="14" t="s">
        <v>73</v>
      </c>
      <c r="AY301" s="219" t="s">
        <v>148</v>
      </c>
    </row>
    <row r="302" spans="1:65" s="13" customFormat="1" ht="11.25">
      <c r="B302" s="198"/>
      <c r="C302" s="199"/>
      <c r="D302" s="200" t="s">
        <v>159</v>
      </c>
      <c r="E302" s="201" t="s">
        <v>19</v>
      </c>
      <c r="F302" s="202" t="s">
        <v>1805</v>
      </c>
      <c r="G302" s="199"/>
      <c r="H302" s="201" t="s">
        <v>19</v>
      </c>
      <c r="I302" s="203"/>
      <c r="J302" s="199"/>
      <c r="K302" s="199"/>
      <c r="L302" s="204"/>
      <c r="M302" s="205"/>
      <c r="N302" s="206"/>
      <c r="O302" s="206"/>
      <c r="P302" s="206"/>
      <c r="Q302" s="206"/>
      <c r="R302" s="206"/>
      <c r="S302" s="206"/>
      <c r="T302" s="207"/>
      <c r="AT302" s="208" t="s">
        <v>159</v>
      </c>
      <c r="AU302" s="208" t="s">
        <v>82</v>
      </c>
      <c r="AV302" s="13" t="s">
        <v>80</v>
      </c>
      <c r="AW302" s="13" t="s">
        <v>34</v>
      </c>
      <c r="AX302" s="13" t="s">
        <v>73</v>
      </c>
      <c r="AY302" s="208" t="s">
        <v>148</v>
      </c>
    </row>
    <row r="303" spans="1:65" s="14" customFormat="1" ht="11.25">
      <c r="B303" s="209"/>
      <c r="C303" s="210"/>
      <c r="D303" s="200" t="s">
        <v>159</v>
      </c>
      <c r="E303" s="211" t="s">
        <v>19</v>
      </c>
      <c r="F303" s="212" t="s">
        <v>1806</v>
      </c>
      <c r="G303" s="210"/>
      <c r="H303" s="213">
        <v>0.27</v>
      </c>
      <c r="I303" s="214"/>
      <c r="J303" s="210"/>
      <c r="K303" s="210"/>
      <c r="L303" s="215"/>
      <c r="M303" s="216"/>
      <c r="N303" s="217"/>
      <c r="O303" s="217"/>
      <c r="P303" s="217"/>
      <c r="Q303" s="217"/>
      <c r="R303" s="217"/>
      <c r="S303" s="217"/>
      <c r="T303" s="218"/>
      <c r="AT303" s="219" t="s">
        <v>159</v>
      </c>
      <c r="AU303" s="219" t="s">
        <v>82</v>
      </c>
      <c r="AV303" s="14" t="s">
        <v>82</v>
      </c>
      <c r="AW303" s="14" t="s">
        <v>34</v>
      </c>
      <c r="AX303" s="14" t="s">
        <v>73</v>
      </c>
      <c r="AY303" s="219" t="s">
        <v>148</v>
      </c>
    </row>
    <row r="304" spans="1:65" s="14" customFormat="1" ht="11.25">
      <c r="B304" s="209"/>
      <c r="C304" s="210"/>
      <c r="D304" s="200" t="s">
        <v>159</v>
      </c>
      <c r="E304" s="211" t="s">
        <v>19</v>
      </c>
      <c r="F304" s="212" t="s">
        <v>1807</v>
      </c>
      <c r="G304" s="210"/>
      <c r="H304" s="213">
        <v>0.6</v>
      </c>
      <c r="I304" s="214"/>
      <c r="J304" s="210"/>
      <c r="K304" s="210"/>
      <c r="L304" s="215"/>
      <c r="M304" s="216"/>
      <c r="N304" s="217"/>
      <c r="O304" s="217"/>
      <c r="P304" s="217"/>
      <c r="Q304" s="217"/>
      <c r="R304" s="217"/>
      <c r="S304" s="217"/>
      <c r="T304" s="218"/>
      <c r="AT304" s="219" t="s">
        <v>159</v>
      </c>
      <c r="AU304" s="219" t="s">
        <v>82</v>
      </c>
      <c r="AV304" s="14" t="s">
        <v>82</v>
      </c>
      <c r="AW304" s="14" t="s">
        <v>34</v>
      </c>
      <c r="AX304" s="14" t="s">
        <v>73</v>
      </c>
      <c r="AY304" s="219" t="s">
        <v>148</v>
      </c>
    </row>
    <row r="305" spans="1:65" s="14" customFormat="1" ht="11.25">
      <c r="B305" s="209"/>
      <c r="C305" s="210"/>
      <c r="D305" s="200" t="s">
        <v>159</v>
      </c>
      <c r="E305" s="211" t="s">
        <v>19</v>
      </c>
      <c r="F305" s="212" t="s">
        <v>1808</v>
      </c>
      <c r="G305" s="210"/>
      <c r="H305" s="213">
        <v>0.36</v>
      </c>
      <c r="I305" s="214"/>
      <c r="J305" s="210"/>
      <c r="K305" s="210"/>
      <c r="L305" s="215"/>
      <c r="M305" s="216"/>
      <c r="N305" s="217"/>
      <c r="O305" s="217"/>
      <c r="P305" s="217"/>
      <c r="Q305" s="217"/>
      <c r="R305" s="217"/>
      <c r="S305" s="217"/>
      <c r="T305" s="218"/>
      <c r="AT305" s="219" t="s">
        <v>159</v>
      </c>
      <c r="AU305" s="219" t="s">
        <v>82</v>
      </c>
      <c r="AV305" s="14" t="s">
        <v>82</v>
      </c>
      <c r="AW305" s="14" t="s">
        <v>34</v>
      </c>
      <c r="AX305" s="14" t="s">
        <v>73</v>
      </c>
      <c r="AY305" s="219" t="s">
        <v>148</v>
      </c>
    </row>
    <row r="306" spans="1:65" s="15" customFormat="1" ht="11.25">
      <c r="B306" s="220"/>
      <c r="C306" s="221"/>
      <c r="D306" s="200" t="s">
        <v>159</v>
      </c>
      <c r="E306" s="222" t="s">
        <v>19</v>
      </c>
      <c r="F306" s="223" t="s">
        <v>162</v>
      </c>
      <c r="G306" s="221"/>
      <c r="H306" s="224">
        <v>1.55</v>
      </c>
      <c r="I306" s="225"/>
      <c r="J306" s="221"/>
      <c r="K306" s="221"/>
      <c r="L306" s="226"/>
      <c r="M306" s="227"/>
      <c r="N306" s="228"/>
      <c r="O306" s="228"/>
      <c r="P306" s="228"/>
      <c r="Q306" s="228"/>
      <c r="R306" s="228"/>
      <c r="S306" s="228"/>
      <c r="T306" s="229"/>
      <c r="AT306" s="230" t="s">
        <v>159</v>
      </c>
      <c r="AU306" s="230" t="s">
        <v>82</v>
      </c>
      <c r="AV306" s="15" t="s">
        <v>155</v>
      </c>
      <c r="AW306" s="15" t="s">
        <v>34</v>
      </c>
      <c r="AX306" s="15" t="s">
        <v>80</v>
      </c>
      <c r="AY306" s="230" t="s">
        <v>148</v>
      </c>
    </row>
    <row r="307" spans="1:65" s="2" customFormat="1" ht="16.5" customHeight="1">
      <c r="A307" s="36"/>
      <c r="B307" s="37"/>
      <c r="C307" s="180" t="s">
        <v>369</v>
      </c>
      <c r="D307" s="180" t="s">
        <v>150</v>
      </c>
      <c r="E307" s="181" t="s">
        <v>1810</v>
      </c>
      <c r="F307" s="182" t="s">
        <v>1811</v>
      </c>
      <c r="G307" s="183" t="s">
        <v>153</v>
      </c>
      <c r="H307" s="184">
        <v>7.2</v>
      </c>
      <c r="I307" s="185"/>
      <c r="J307" s="186">
        <f>ROUND(I307*H307,2)</f>
        <v>0</v>
      </c>
      <c r="K307" s="182" t="s">
        <v>19</v>
      </c>
      <c r="L307" s="41"/>
      <c r="M307" s="187" t="s">
        <v>19</v>
      </c>
      <c r="N307" s="188" t="s">
        <v>44</v>
      </c>
      <c r="O307" s="66"/>
      <c r="P307" s="189">
        <f>O307*H307</f>
        <v>0</v>
      </c>
      <c r="Q307" s="189">
        <v>2.0327999999999999</v>
      </c>
      <c r="R307" s="189">
        <f>Q307*H307</f>
        <v>14.63616</v>
      </c>
      <c r="S307" s="189">
        <v>0</v>
      </c>
      <c r="T307" s="190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91" t="s">
        <v>155</v>
      </c>
      <c r="AT307" s="191" t="s">
        <v>150</v>
      </c>
      <c r="AU307" s="191" t="s">
        <v>82</v>
      </c>
      <c r="AY307" s="19" t="s">
        <v>148</v>
      </c>
      <c r="BE307" s="192">
        <f>IF(N307="základní",J307,0)</f>
        <v>0</v>
      </c>
      <c r="BF307" s="192">
        <f>IF(N307="snížená",J307,0)</f>
        <v>0</v>
      </c>
      <c r="BG307" s="192">
        <f>IF(N307="zákl. přenesená",J307,0)</f>
        <v>0</v>
      </c>
      <c r="BH307" s="192">
        <f>IF(N307="sníž. přenesená",J307,0)</f>
        <v>0</v>
      </c>
      <c r="BI307" s="192">
        <f>IF(N307="nulová",J307,0)</f>
        <v>0</v>
      </c>
      <c r="BJ307" s="19" t="s">
        <v>80</v>
      </c>
      <c r="BK307" s="192">
        <f>ROUND(I307*H307,2)</f>
        <v>0</v>
      </c>
      <c r="BL307" s="19" t="s">
        <v>155</v>
      </c>
      <c r="BM307" s="191" t="s">
        <v>1812</v>
      </c>
    </row>
    <row r="308" spans="1:65" s="13" customFormat="1" ht="11.25">
      <c r="B308" s="198"/>
      <c r="C308" s="199"/>
      <c r="D308" s="200" t="s">
        <v>159</v>
      </c>
      <c r="E308" s="201" t="s">
        <v>19</v>
      </c>
      <c r="F308" s="202" t="s">
        <v>1813</v>
      </c>
      <c r="G308" s="199"/>
      <c r="H308" s="201" t="s">
        <v>19</v>
      </c>
      <c r="I308" s="203"/>
      <c r="J308" s="199"/>
      <c r="K308" s="199"/>
      <c r="L308" s="204"/>
      <c r="M308" s="205"/>
      <c r="N308" s="206"/>
      <c r="O308" s="206"/>
      <c r="P308" s="206"/>
      <c r="Q308" s="206"/>
      <c r="R308" s="206"/>
      <c r="S308" s="206"/>
      <c r="T308" s="207"/>
      <c r="AT308" s="208" t="s">
        <v>159</v>
      </c>
      <c r="AU308" s="208" t="s">
        <v>82</v>
      </c>
      <c r="AV308" s="13" t="s">
        <v>80</v>
      </c>
      <c r="AW308" s="13" t="s">
        <v>34</v>
      </c>
      <c r="AX308" s="13" t="s">
        <v>73</v>
      </c>
      <c r="AY308" s="208" t="s">
        <v>148</v>
      </c>
    </row>
    <row r="309" spans="1:65" s="14" customFormat="1" ht="11.25">
      <c r="B309" s="209"/>
      <c r="C309" s="210"/>
      <c r="D309" s="200" t="s">
        <v>159</v>
      </c>
      <c r="E309" s="211" t="s">
        <v>19</v>
      </c>
      <c r="F309" s="212" t="s">
        <v>1814</v>
      </c>
      <c r="G309" s="210"/>
      <c r="H309" s="213">
        <v>2.88</v>
      </c>
      <c r="I309" s="214"/>
      <c r="J309" s="210"/>
      <c r="K309" s="210"/>
      <c r="L309" s="215"/>
      <c r="M309" s="216"/>
      <c r="N309" s="217"/>
      <c r="O309" s="217"/>
      <c r="P309" s="217"/>
      <c r="Q309" s="217"/>
      <c r="R309" s="217"/>
      <c r="S309" s="217"/>
      <c r="T309" s="218"/>
      <c r="AT309" s="219" t="s">
        <v>159</v>
      </c>
      <c r="AU309" s="219" t="s">
        <v>82</v>
      </c>
      <c r="AV309" s="14" t="s">
        <v>82</v>
      </c>
      <c r="AW309" s="14" t="s">
        <v>34</v>
      </c>
      <c r="AX309" s="14" t="s">
        <v>73</v>
      </c>
      <c r="AY309" s="219" t="s">
        <v>148</v>
      </c>
    </row>
    <row r="310" spans="1:65" s="14" customFormat="1" ht="11.25">
      <c r="B310" s="209"/>
      <c r="C310" s="210"/>
      <c r="D310" s="200" t="s">
        <v>159</v>
      </c>
      <c r="E310" s="211" t="s">
        <v>19</v>
      </c>
      <c r="F310" s="212" t="s">
        <v>1815</v>
      </c>
      <c r="G310" s="210"/>
      <c r="H310" s="213">
        <v>4.32</v>
      </c>
      <c r="I310" s="214"/>
      <c r="J310" s="210"/>
      <c r="K310" s="210"/>
      <c r="L310" s="215"/>
      <c r="M310" s="216"/>
      <c r="N310" s="217"/>
      <c r="O310" s="217"/>
      <c r="P310" s="217"/>
      <c r="Q310" s="217"/>
      <c r="R310" s="217"/>
      <c r="S310" s="217"/>
      <c r="T310" s="218"/>
      <c r="AT310" s="219" t="s">
        <v>159</v>
      </c>
      <c r="AU310" s="219" t="s">
        <v>82</v>
      </c>
      <c r="AV310" s="14" t="s">
        <v>82</v>
      </c>
      <c r="AW310" s="14" t="s">
        <v>34</v>
      </c>
      <c r="AX310" s="14" t="s">
        <v>73</v>
      </c>
      <c r="AY310" s="219" t="s">
        <v>148</v>
      </c>
    </row>
    <row r="311" spans="1:65" s="15" customFormat="1" ht="11.25">
      <c r="B311" s="220"/>
      <c r="C311" s="221"/>
      <c r="D311" s="200" t="s">
        <v>159</v>
      </c>
      <c r="E311" s="222" t="s">
        <v>19</v>
      </c>
      <c r="F311" s="223" t="s">
        <v>162</v>
      </c>
      <c r="G311" s="221"/>
      <c r="H311" s="224">
        <v>7.2</v>
      </c>
      <c r="I311" s="225"/>
      <c r="J311" s="221"/>
      <c r="K311" s="221"/>
      <c r="L311" s="226"/>
      <c r="M311" s="227"/>
      <c r="N311" s="228"/>
      <c r="O311" s="228"/>
      <c r="P311" s="228"/>
      <c r="Q311" s="228"/>
      <c r="R311" s="228"/>
      <c r="S311" s="228"/>
      <c r="T311" s="229"/>
      <c r="AT311" s="230" t="s">
        <v>159</v>
      </c>
      <c r="AU311" s="230" t="s">
        <v>82</v>
      </c>
      <c r="AV311" s="15" t="s">
        <v>155</v>
      </c>
      <c r="AW311" s="15" t="s">
        <v>34</v>
      </c>
      <c r="AX311" s="15" t="s">
        <v>80</v>
      </c>
      <c r="AY311" s="230" t="s">
        <v>148</v>
      </c>
    </row>
    <row r="312" spans="1:65" s="2" customFormat="1" ht="24.2" customHeight="1">
      <c r="A312" s="36"/>
      <c r="B312" s="37"/>
      <c r="C312" s="180" t="s">
        <v>375</v>
      </c>
      <c r="D312" s="180" t="s">
        <v>150</v>
      </c>
      <c r="E312" s="181" t="s">
        <v>550</v>
      </c>
      <c r="F312" s="182" t="s">
        <v>551</v>
      </c>
      <c r="G312" s="183" t="s">
        <v>153</v>
      </c>
      <c r="H312" s="184">
        <v>1</v>
      </c>
      <c r="I312" s="185"/>
      <c r="J312" s="186">
        <f>ROUND(I312*H312,2)</f>
        <v>0</v>
      </c>
      <c r="K312" s="182" t="s">
        <v>154</v>
      </c>
      <c r="L312" s="41"/>
      <c r="M312" s="187" t="s">
        <v>19</v>
      </c>
      <c r="N312" s="188" t="s">
        <v>44</v>
      </c>
      <c r="O312" s="66"/>
      <c r="P312" s="189">
        <f>O312*H312</f>
        <v>0</v>
      </c>
      <c r="Q312" s="189">
        <v>1.0311999999999999</v>
      </c>
      <c r="R312" s="189">
        <f>Q312*H312</f>
        <v>1.0311999999999999</v>
      </c>
      <c r="S312" s="189">
        <v>0</v>
      </c>
      <c r="T312" s="190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91" t="s">
        <v>155</v>
      </c>
      <c r="AT312" s="191" t="s">
        <v>150</v>
      </c>
      <c r="AU312" s="191" t="s">
        <v>82</v>
      </c>
      <c r="AY312" s="19" t="s">
        <v>148</v>
      </c>
      <c r="BE312" s="192">
        <f>IF(N312="základní",J312,0)</f>
        <v>0</v>
      </c>
      <c r="BF312" s="192">
        <f>IF(N312="snížená",J312,0)</f>
        <v>0</v>
      </c>
      <c r="BG312" s="192">
        <f>IF(N312="zákl. přenesená",J312,0)</f>
        <v>0</v>
      </c>
      <c r="BH312" s="192">
        <f>IF(N312="sníž. přenesená",J312,0)</f>
        <v>0</v>
      </c>
      <c r="BI312" s="192">
        <f>IF(N312="nulová",J312,0)</f>
        <v>0</v>
      </c>
      <c r="BJ312" s="19" t="s">
        <v>80</v>
      </c>
      <c r="BK312" s="192">
        <f>ROUND(I312*H312,2)</f>
        <v>0</v>
      </c>
      <c r="BL312" s="19" t="s">
        <v>155</v>
      </c>
      <c r="BM312" s="191" t="s">
        <v>1816</v>
      </c>
    </row>
    <row r="313" spans="1:65" s="2" customFormat="1" ht="11.25">
      <c r="A313" s="36"/>
      <c r="B313" s="37"/>
      <c r="C313" s="38"/>
      <c r="D313" s="193" t="s">
        <v>157</v>
      </c>
      <c r="E313" s="38"/>
      <c r="F313" s="194" t="s">
        <v>553</v>
      </c>
      <c r="G313" s="38"/>
      <c r="H313" s="38"/>
      <c r="I313" s="195"/>
      <c r="J313" s="38"/>
      <c r="K313" s="38"/>
      <c r="L313" s="41"/>
      <c r="M313" s="196"/>
      <c r="N313" s="197"/>
      <c r="O313" s="66"/>
      <c r="P313" s="66"/>
      <c r="Q313" s="66"/>
      <c r="R313" s="66"/>
      <c r="S313" s="66"/>
      <c r="T313" s="67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9" t="s">
        <v>157</v>
      </c>
      <c r="AU313" s="19" t="s">
        <v>82</v>
      </c>
    </row>
    <row r="314" spans="1:65" s="13" customFormat="1" ht="11.25">
      <c r="B314" s="198"/>
      <c r="C314" s="199"/>
      <c r="D314" s="200" t="s">
        <v>159</v>
      </c>
      <c r="E314" s="201" t="s">
        <v>19</v>
      </c>
      <c r="F314" s="202" t="s">
        <v>1817</v>
      </c>
      <c r="G314" s="199"/>
      <c r="H314" s="201" t="s">
        <v>19</v>
      </c>
      <c r="I314" s="203"/>
      <c r="J314" s="199"/>
      <c r="K314" s="199"/>
      <c r="L314" s="204"/>
      <c r="M314" s="205"/>
      <c r="N314" s="206"/>
      <c r="O314" s="206"/>
      <c r="P314" s="206"/>
      <c r="Q314" s="206"/>
      <c r="R314" s="206"/>
      <c r="S314" s="206"/>
      <c r="T314" s="207"/>
      <c r="AT314" s="208" t="s">
        <v>159</v>
      </c>
      <c r="AU314" s="208" t="s">
        <v>82</v>
      </c>
      <c r="AV314" s="13" t="s">
        <v>80</v>
      </c>
      <c r="AW314" s="13" t="s">
        <v>34</v>
      </c>
      <c r="AX314" s="13" t="s">
        <v>73</v>
      </c>
      <c r="AY314" s="208" t="s">
        <v>148</v>
      </c>
    </row>
    <row r="315" spans="1:65" s="14" customFormat="1" ht="11.25">
      <c r="B315" s="209"/>
      <c r="C315" s="210"/>
      <c r="D315" s="200" t="s">
        <v>159</v>
      </c>
      <c r="E315" s="211" t="s">
        <v>19</v>
      </c>
      <c r="F315" s="212" t="s">
        <v>1818</v>
      </c>
      <c r="G315" s="210"/>
      <c r="H315" s="213">
        <v>1</v>
      </c>
      <c r="I315" s="214"/>
      <c r="J315" s="210"/>
      <c r="K315" s="210"/>
      <c r="L315" s="215"/>
      <c r="M315" s="216"/>
      <c r="N315" s="217"/>
      <c r="O315" s="217"/>
      <c r="P315" s="217"/>
      <c r="Q315" s="217"/>
      <c r="R315" s="217"/>
      <c r="S315" s="217"/>
      <c r="T315" s="218"/>
      <c r="AT315" s="219" t="s">
        <v>159</v>
      </c>
      <c r="AU315" s="219" t="s">
        <v>82</v>
      </c>
      <c r="AV315" s="14" t="s">
        <v>82</v>
      </c>
      <c r="AW315" s="14" t="s">
        <v>34</v>
      </c>
      <c r="AX315" s="14" t="s">
        <v>73</v>
      </c>
      <c r="AY315" s="219" t="s">
        <v>148</v>
      </c>
    </row>
    <row r="316" spans="1:65" s="15" customFormat="1" ht="11.25">
      <c r="B316" s="220"/>
      <c r="C316" s="221"/>
      <c r="D316" s="200" t="s">
        <v>159</v>
      </c>
      <c r="E316" s="222" t="s">
        <v>19</v>
      </c>
      <c r="F316" s="223" t="s">
        <v>162</v>
      </c>
      <c r="G316" s="221"/>
      <c r="H316" s="224">
        <v>1</v>
      </c>
      <c r="I316" s="225"/>
      <c r="J316" s="221"/>
      <c r="K316" s="221"/>
      <c r="L316" s="226"/>
      <c r="M316" s="227"/>
      <c r="N316" s="228"/>
      <c r="O316" s="228"/>
      <c r="P316" s="228"/>
      <c r="Q316" s="228"/>
      <c r="R316" s="228"/>
      <c r="S316" s="228"/>
      <c r="T316" s="229"/>
      <c r="AT316" s="230" t="s">
        <v>159</v>
      </c>
      <c r="AU316" s="230" t="s">
        <v>82</v>
      </c>
      <c r="AV316" s="15" t="s">
        <v>155</v>
      </c>
      <c r="AW316" s="15" t="s">
        <v>34</v>
      </c>
      <c r="AX316" s="15" t="s">
        <v>80</v>
      </c>
      <c r="AY316" s="230" t="s">
        <v>148</v>
      </c>
    </row>
    <row r="317" spans="1:65" s="12" customFormat="1" ht="22.9" customHeight="1">
      <c r="B317" s="164"/>
      <c r="C317" s="165"/>
      <c r="D317" s="166" t="s">
        <v>72</v>
      </c>
      <c r="E317" s="178" t="s">
        <v>182</v>
      </c>
      <c r="F317" s="178" t="s">
        <v>1189</v>
      </c>
      <c r="G317" s="165"/>
      <c r="H317" s="165"/>
      <c r="I317" s="168"/>
      <c r="J317" s="179">
        <f>BK317</f>
        <v>0</v>
      </c>
      <c r="K317" s="165"/>
      <c r="L317" s="170"/>
      <c r="M317" s="171"/>
      <c r="N317" s="172"/>
      <c r="O317" s="172"/>
      <c r="P317" s="173">
        <f>SUM(P318:P322)</f>
        <v>0</v>
      </c>
      <c r="Q317" s="172"/>
      <c r="R317" s="173">
        <f>SUM(R318:R322)</f>
        <v>1.16E-3</v>
      </c>
      <c r="S317" s="172"/>
      <c r="T317" s="174">
        <f>SUM(T318:T322)</f>
        <v>0.33200000000000002</v>
      </c>
      <c r="AR317" s="175" t="s">
        <v>80</v>
      </c>
      <c r="AT317" s="176" t="s">
        <v>72</v>
      </c>
      <c r="AU317" s="176" t="s">
        <v>80</v>
      </c>
      <c r="AY317" s="175" t="s">
        <v>148</v>
      </c>
      <c r="BK317" s="177">
        <f>SUM(BK318:BK322)</f>
        <v>0</v>
      </c>
    </row>
    <row r="318" spans="1:65" s="2" customFormat="1" ht="16.5" customHeight="1">
      <c r="A318" s="36"/>
      <c r="B318" s="37"/>
      <c r="C318" s="180" t="s">
        <v>381</v>
      </c>
      <c r="D318" s="180" t="s">
        <v>150</v>
      </c>
      <c r="E318" s="181" t="s">
        <v>1819</v>
      </c>
      <c r="F318" s="182" t="s">
        <v>1820</v>
      </c>
      <c r="G318" s="183" t="s">
        <v>283</v>
      </c>
      <c r="H318" s="184">
        <v>2</v>
      </c>
      <c r="I318" s="185"/>
      <c r="J318" s="186">
        <f>ROUND(I318*H318,2)</f>
        <v>0</v>
      </c>
      <c r="K318" s="182" t="s">
        <v>154</v>
      </c>
      <c r="L318" s="41"/>
      <c r="M318" s="187" t="s">
        <v>19</v>
      </c>
      <c r="N318" s="188" t="s">
        <v>44</v>
      </c>
      <c r="O318" s="66"/>
      <c r="P318" s="189">
        <f>O318*H318</f>
        <v>0</v>
      </c>
      <c r="Q318" s="189">
        <v>5.8E-4</v>
      </c>
      <c r="R318" s="189">
        <f>Q318*H318</f>
        <v>1.16E-3</v>
      </c>
      <c r="S318" s="189">
        <v>0.16600000000000001</v>
      </c>
      <c r="T318" s="190">
        <f>S318*H318</f>
        <v>0.33200000000000002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91" t="s">
        <v>155</v>
      </c>
      <c r="AT318" s="191" t="s">
        <v>150</v>
      </c>
      <c r="AU318" s="191" t="s">
        <v>82</v>
      </c>
      <c r="AY318" s="19" t="s">
        <v>148</v>
      </c>
      <c r="BE318" s="192">
        <f>IF(N318="základní",J318,0)</f>
        <v>0</v>
      </c>
      <c r="BF318" s="192">
        <f>IF(N318="snížená",J318,0)</f>
        <v>0</v>
      </c>
      <c r="BG318" s="192">
        <f>IF(N318="zákl. přenesená",J318,0)</f>
        <v>0</v>
      </c>
      <c r="BH318" s="192">
        <f>IF(N318="sníž. přenesená",J318,0)</f>
        <v>0</v>
      </c>
      <c r="BI318" s="192">
        <f>IF(N318="nulová",J318,0)</f>
        <v>0</v>
      </c>
      <c r="BJ318" s="19" t="s">
        <v>80</v>
      </c>
      <c r="BK318" s="192">
        <f>ROUND(I318*H318,2)</f>
        <v>0</v>
      </c>
      <c r="BL318" s="19" t="s">
        <v>155</v>
      </c>
      <c r="BM318" s="191" t="s">
        <v>1821</v>
      </c>
    </row>
    <row r="319" spans="1:65" s="2" customFormat="1" ht="11.25">
      <c r="A319" s="36"/>
      <c r="B319" s="37"/>
      <c r="C319" s="38"/>
      <c r="D319" s="193" t="s">
        <v>157</v>
      </c>
      <c r="E319" s="38"/>
      <c r="F319" s="194" t="s">
        <v>1822</v>
      </c>
      <c r="G319" s="38"/>
      <c r="H319" s="38"/>
      <c r="I319" s="195"/>
      <c r="J319" s="38"/>
      <c r="K319" s="38"/>
      <c r="L319" s="41"/>
      <c r="M319" s="196"/>
      <c r="N319" s="197"/>
      <c r="O319" s="66"/>
      <c r="P319" s="66"/>
      <c r="Q319" s="66"/>
      <c r="R319" s="66"/>
      <c r="S319" s="66"/>
      <c r="T319" s="67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9" t="s">
        <v>157</v>
      </c>
      <c r="AU319" s="19" t="s">
        <v>82</v>
      </c>
    </row>
    <row r="320" spans="1:65" s="13" customFormat="1" ht="11.25">
      <c r="B320" s="198"/>
      <c r="C320" s="199"/>
      <c r="D320" s="200" t="s">
        <v>159</v>
      </c>
      <c r="E320" s="201" t="s">
        <v>19</v>
      </c>
      <c r="F320" s="202" t="s">
        <v>1691</v>
      </c>
      <c r="G320" s="199"/>
      <c r="H320" s="201" t="s">
        <v>19</v>
      </c>
      <c r="I320" s="203"/>
      <c r="J320" s="199"/>
      <c r="K320" s="199"/>
      <c r="L320" s="204"/>
      <c r="M320" s="205"/>
      <c r="N320" s="206"/>
      <c r="O320" s="206"/>
      <c r="P320" s="206"/>
      <c r="Q320" s="206"/>
      <c r="R320" s="206"/>
      <c r="S320" s="206"/>
      <c r="T320" s="207"/>
      <c r="AT320" s="208" t="s">
        <v>159</v>
      </c>
      <c r="AU320" s="208" t="s">
        <v>82</v>
      </c>
      <c r="AV320" s="13" t="s">
        <v>80</v>
      </c>
      <c r="AW320" s="13" t="s">
        <v>34</v>
      </c>
      <c r="AX320" s="13" t="s">
        <v>73</v>
      </c>
      <c r="AY320" s="208" t="s">
        <v>148</v>
      </c>
    </row>
    <row r="321" spans="1:65" s="14" customFormat="1" ht="11.25">
      <c r="B321" s="209"/>
      <c r="C321" s="210"/>
      <c r="D321" s="200" t="s">
        <v>159</v>
      </c>
      <c r="E321" s="211" t="s">
        <v>19</v>
      </c>
      <c r="F321" s="212" t="s">
        <v>1823</v>
      </c>
      <c r="G321" s="210"/>
      <c r="H321" s="213">
        <v>2</v>
      </c>
      <c r="I321" s="214"/>
      <c r="J321" s="210"/>
      <c r="K321" s="210"/>
      <c r="L321" s="215"/>
      <c r="M321" s="216"/>
      <c r="N321" s="217"/>
      <c r="O321" s="217"/>
      <c r="P321" s="217"/>
      <c r="Q321" s="217"/>
      <c r="R321" s="217"/>
      <c r="S321" s="217"/>
      <c r="T321" s="218"/>
      <c r="AT321" s="219" t="s">
        <v>159</v>
      </c>
      <c r="AU321" s="219" t="s">
        <v>82</v>
      </c>
      <c r="AV321" s="14" t="s">
        <v>82</v>
      </c>
      <c r="AW321" s="14" t="s">
        <v>34</v>
      </c>
      <c r="AX321" s="14" t="s">
        <v>73</v>
      </c>
      <c r="AY321" s="219" t="s">
        <v>148</v>
      </c>
    </row>
    <row r="322" spans="1:65" s="15" customFormat="1" ht="11.25">
      <c r="B322" s="220"/>
      <c r="C322" s="221"/>
      <c r="D322" s="200" t="s">
        <v>159</v>
      </c>
      <c r="E322" s="222" t="s">
        <v>19</v>
      </c>
      <c r="F322" s="223" t="s">
        <v>162</v>
      </c>
      <c r="G322" s="221"/>
      <c r="H322" s="224">
        <v>2</v>
      </c>
      <c r="I322" s="225"/>
      <c r="J322" s="221"/>
      <c r="K322" s="221"/>
      <c r="L322" s="226"/>
      <c r="M322" s="227"/>
      <c r="N322" s="228"/>
      <c r="O322" s="228"/>
      <c r="P322" s="228"/>
      <c r="Q322" s="228"/>
      <c r="R322" s="228"/>
      <c r="S322" s="228"/>
      <c r="T322" s="229"/>
      <c r="AT322" s="230" t="s">
        <v>159</v>
      </c>
      <c r="AU322" s="230" t="s">
        <v>82</v>
      </c>
      <c r="AV322" s="15" t="s">
        <v>155</v>
      </c>
      <c r="AW322" s="15" t="s">
        <v>34</v>
      </c>
      <c r="AX322" s="15" t="s">
        <v>80</v>
      </c>
      <c r="AY322" s="230" t="s">
        <v>148</v>
      </c>
    </row>
    <row r="323" spans="1:65" s="12" customFormat="1" ht="22.9" customHeight="1">
      <c r="B323" s="164"/>
      <c r="C323" s="165"/>
      <c r="D323" s="166" t="s">
        <v>72</v>
      </c>
      <c r="E323" s="178" t="s">
        <v>213</v>
      </c>
      <c r="F323" s="178" t="s">
        <v>589</v>
      </c>
      <c r="G323" s="165"/>
      <c r="H323" s="165"/>
      <c r="I323" s="168"/>
      <c r="J323" s="179">
        <f>BK323</f>
        <v>0</v>
      </c>
      <c r="K323" s="165"/>
      <c r="L323" s="170"/>
      <c r="M323" s="171"/>
      <c r="N323" s="172"/>
      <c r="O323" s="172"/>
      <c r="P323" s="173">
        <f>SUM(P324:P601)</f>
        <v>0</v>
      </c>
      <c r="Q323" s="172"/>
      <c r="R323" s="173">
        <f>SUM(R324:R601)</f>
        <v>25.17958286</v>
      </c>
      <c r="S323" s="172"/>
      <c r="T323" s="174">
        <f>SUM(T324:T601)</f>
        <v>50.496008000000003</v>
      </c>
      <c r="AR323" s="175" t="s">
        <v>80</v>
      </c>
      <c r="AT323" s="176" t="s">
        <v>72</v>
      </c>
      <c r="AU323" s="176" t="s">
        <v>80</v>
      </c>
      <c r="AY323" s="175" t="s">
        <v>148</v>
      </c>
      <c r="BK323" s="177">
        <f>SUM(BK324:BK601)</f>
        <v>0</v>
      </c>
    </row>
    <row r="324" spans="1:65" s="2" customFormat="1" ht="16.5" customHeight="1">
      <c r="A324" s="36"/>
      <c r="B324" s="37"/>
      <c r="C324" s="180" t="s">
        <v>387</v>
      </c>
      <c r="D324" s="180" t="s">
        <v>150</v>
      </c>
      <c r="E324" s="181" t="s">
        <v>591</v>
      </c>
      <c r="F324" s="182" t="s">
        <v>592</v>
      </c>
      <c r="G324" s="183" t="s">
        <v>165</v>
      </c>
      <c r="H324" s="184">
        <v>18</v>
      </c>
      <c r="I324" s="185"/>
      <c r="J324" s="186">
        <f>ROUND(I324*H324,2)</f>
        <v>0</v>
      </c>
      <c r="K324" s="182" t="s">
        <v>154</v>
      </c>
      <c r="L324" s="41"/>
      <c r="M324" s="187" t="s">
        <v>19</v>
      </c>
      <c r="N324" s="188" t="s">
        <v>44</v>
      </c>
      <c r="O324" s="66"/>
      <c r="P324" s="189">
        <f>O324*H324</f>
        <v>0</v>
      </c>
      <c r="Q324" s="189">
        <v>1.17E-3</v>
      </c>
      <c r="R324" s="189">
        <f>Q324*H324</f>
        <v>2.1060000000000002E-2</v>
      </c>
      <c r="S324" s="189">
        <v>0</v>
      </c>
      <c r="T324" s="190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91" t="s">
        <v>155</v>
      </c>
      <c r="AT324" s="191" t="s">
        <v>150</v>
      </c>
      <c r="AU324" s="191" t="s">
        <v>82</v>
      </c>
      <c r="AY324" s="19" t="s">
        <v>148</v>
      </c>
      <c r="BE324" s="192">
        <f>IF(N324="základní",J324,0)</f>
        <v>0</v>
      </c>
      <c r="BF324" s="192">
        <f>IF(N324="snížená",J324,0)</f>
        <v>0</v>
      </c>
      <c r="BG324" s="192">
        <f>IF(N324="zákl. přenesená",J324,0)</f>
        <v>0</v>
      </c>
      <c r="BH324" s="192">
        <f>IF(N324="sníž. přenesená",J324,0)</f>
        <v>0</v>
      </c>
      <c r="BI324" s="192">
        <f>IF(N324="nulová",J324,0)</f>
        <v>0</v>
      </c>
      <c r="BJ324" s="19" t="s">
        <v>80</v>
      </c>
      <c r="BK324" s="192">
        <f>ROUND(I324*H324,2)</f>
        <v>0</v>
      </c>
      <c r="BL324" s="19" t="s">
        <v>155</v>
      </c>
      <c r="BM324" s="191" t="s">
        <v>1824</v>
      </c>
    </row>
    <row r="325" spans="1:65" s="2" customFormat="1" ht="11.25">
      <c r="A325" s="36"/>
      <c r="B325" s="37"/>
      <c r="C325" s="38"/>
      <c r="D325" s="193" t="s">
        <v>157</v>
      </c>
      <c r="E325" s="38"/>
      <c r="F325" s="194" t="s">
        <v>594</v>
      </c>
      <c r="G325" s="38"/>
      <c r="H325" s="38"/>
      <c r="I325" s="195"/>
      <c r="J325" s="38"/>
      <c r="K325" s="38"/>
      <c r="L325" s="41"/>
      <c r="M325" s="196"/>
      <c r="N325" s="197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157</v>
      </c>
      <c r="AU325" s="19" t="s">
        <v>82</v>
      </c>
    </row>
    <row r="326" spans="1:65" s="13" customFormat="1" ht="11.25">
      <c r="B326" s="198"/>
      <c r="C326" s="199"/>
      <c r="D326" s="200" t="s">
        <v>159</v>
      </c>
      <c r="E326" s="201" t="s">
        <v>19</v>
      </c>
      <c r="F326" s="202" t="s">
        <v>1825</v>
      </c>
      <c r="G326" s="199"/>
      <c r="H326" s="201" t="s">
        <v>19</v>
      </c>
      <c r="I326" s="203"/>
      <c r="J326" s="199"/>
      <c r="K326" s="199"/>
      <c r="L326" s="204"/>
      <c r="M326" s="205"/>
      <c r="N326" s="206"/>
      <c r="O326" s="206"/>
      <c r="P326" s="206"/>
      <c r="Q326" s="206"/>
      <c r="R326" s="206"/>
      <c r="S326" s="206"/>
      <c r="T326" s="207"/>
      <c r="AT326" s="208" t="s">
        <v>159</v>
      </c>
      <c r="AU326" s="208" t="s">
        <v>82</v>
      </c>
      <c r="AV326" s="13" t="s">
        <v>80</v>
      </c>
      <c r="AW326" s="13" t="s">
        <v>34</v>
      </c>
      <c r="AX326" s="13" t="s">
        <v>73</v>
      </c>
      <c r="AY326" s="208" t="s">
        <v>148</v>
      </c>
    </row>
    <row r="327" spans="1:65" s="14" customFormat="1" ht="11.25">
      <c r="B327" s="209"/>
      <c r="C327" s="210"/>
      <c r="D327" s="200" t="s">
        <v>159</v>
      </c>
      <c r="E327" s="211" t="s">
        <v>19</v>
      </c>
      <c r="F327" s="212" t="s">
        <v>1826</v>
      </c>
      <c r="G327" s="210"/>
      <c r="H327" s="213">
        <v>6</v>
      </c>
      <c r="I327" s="214"/>
      <c r="J327" s="210"/>
      <c r="K327" s="210"/>
      <c r="L327" s="215"/>
      <c r="M327" s="216"/>
      <c r="N327" s="217"/>
      <c r="O327" s="217"/>
      <c r="P327" s="217"/>
      <c r="Q327" s="217"/>
      <c r="R327" s="217"/>
      <c r="S327" s="217"/>
      <c r="T327" s="218"/>
      <c r="AT327" s="219" t="s">
        <v>159</v>
      </c>
      <c r="AU327" s="219" t="s">
        <v>82</v>
      </c>
      <c r="AV327" s="14" t="s">
        <v>82</v>
      </c>
      <c r="AW327" s="14" t="s">
        <v>34</v>
      </c>
      <c r="AX327" s="14" t="s">
        <v>73</v>
      </c>
      <c r="AY327" s="219" t="s">
        <v>148</v>
      </c>
    </row>
    <row r="328" spans="1:65" s="14" customFormat="1" ht="11.25">
      <c r="B328" s="209"/>
      <c r="C328" s="210"/>
      <c r="D328" s="200" t="s">
        <v>159</v>
      </c>
      <c r="E328" s="211" t="s">
        <v>19</v>
      </c>
      <c r="F328" s="212" t="s">
        <v>1827</v>
      </c>
      <c r="G328" s="210"/>
      <c r="H328" s="213">
        <v>12</v>
      </c>
      <c r="I328" s="214"/>
      <c r="J328" s="210"/>
      <c r="K328" s="210"/>
      <c r="L328" s="215"/>
      <c r="M328" s="216"/>
      <c r="N328" s="217"/>
      <c r="O328" s="217"/>
      <c r="P328" s="217"/>
      <c r="Q328" s="217"/>
      <c r="R328" s="217"/>
      <c r="S328" s="217"/>
      <c r="T328" s="218"/>
      <c r="AT328" s="219" t="s">
        <v>159</v>
      </c>
      <c r="AU328" s="219" t="s">
        <v>82</v>
      </c>
      <c r="AV328" s="14" t="s">
        <v>82</v>
      </c>
      <c r="AW328" s="14" t="s">
        <v>34</v>
      </c>
      <c r="AX328" s="14" t="s">
        <v>73</v>
      </c>
      <c r="AY328" s="219" t="s">
        <v>148</v>
      </c>
    </row>
    <row r="329" spans="1:65" s="15" customFormat="1" ht="11.25">
      <c r="B329" s="220"/>
      <c r="C329" s="221"/>
      <c r="D329" s="200" t="s">
        <v>159</v>
      </c>
      <c r="E329" s="222" t="s">
        <v>19</v>
      </c>
      <c r="F329" s="223" t="s">
        <v>162</v>
      </c>
      <c r="G329" s="221"/>
      <c r="H329" s="224">
        <v>18</v>
      </c>
      <c r="I329" s="225"/>
      <c r="J329" s="221"/>
      <c r="K329" s="221"/>
      <c r="L329" s="226"/>
      <c r="M329" s="227"/>
      <c r="N329" s="228"/>
      <c r="O329" s="228"/>
      <c r="P329" s="228"/>
      <c r="Q329" s="228"/>
      <c r="R329" s="228"/>
      <c r="S329" s="228"/>
      <c r="T329" s="229"/>
      <c r="AT329" s="230" t="s">
        <v>159</v>
      </c>
      <c r="AU329" s="230" t="s">
        <v>82</v>
      </c>
      <c r="AV329" s="15" t="s">
        <v>155</v>
      </c>
      <c r="AW329" s="15" t="s">
        <v>34</v>
      </c>
      <c r="AX329" s="15" t="s">
        <v>80</v>
      </c>
      <c r="AY329" s="230" t="s">
        <v>148</v>
      </c>
    </row>
    <row r="330" spans="1:65" s="2" customFormat="1" ht="16.5" customHeight="1">
      <c r="A330" s="36"/>
      <c r="B330" s="37"/>
      <c r="C330" s="180" t="s">
        <v>396</v>
      </c>
      <c r="D330" s="180" t="s">
        <v>150</v>
      </c>
      <c r="E330" s="181" t="s">
        <v>606</v>
      </c>
      <c r="F330" s="182" t="s">
        <v>607</v>
      </c>
      <c r="G330" s="183" t="s">
        <v>165</v>
      </c>
      <c r="H330" s="184">
        <v>85.346000000000004</v>
      </c>
      <c r="I330" s="185"/>
      <c r="J330" s="186">
        <f>ROUND(I330*H330,2)</f>
        <v>0</v>
      </c>
      <c r="K330" s="182" t="s">
        <v>154</v>
      </c>
      <c r="L330" s="41"/>
      <c r="M330" s="187" t="s">
        <v>19</v>
      </c>
      <c r="N330" s="188" t="s">
        <v>44</v>
      </c>
      <c r="O330" s="66"/>
      <c r="P330" s="189">
        <f>O330*H330</f>
        <v>0</v>
      </c>
      <c r="Q330" s="189">
        <v>5.8E-4</v>
      </c>
      <c r="R330" s="189">
        <f>Q330*H330</f>
        <v>4.9500680000000005E-2</v>
      </c>
      <c r="S330" s="189">
        <v>0</v>
      </c>
      <c r="T330" s="190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91" t="s">
        <v>155</v>
      </c>
      <c r="AT330" s="191" t="s">
        <v>150</v>
      </c>
      <c r="AU330" s="191" t="s">
        <v>82</v>
      </c>
      <c r="AY330" s="19" t="s">
        <v>148</v>
      </c>
      <c r="BE330" s="192">
        <f>IF(N330="základní",J330,0)</f>
        <v>0</v>
      </c>
      <c r="BF330" s="192">
        <f>IF(N330="snížená",J330,0)</f>
        <v>0</v>
      </c>
      <c r="BG330" s="192">
        <f>IF(N330="zákl. přenesená",J330,0)</f>
        <v>0</v>
      </c>
      <c r="BH330" s="192">
        <f>IF(N330="sníž. přenesená",J330,0)</f>
        <v>0</v>
      </c>
      <c r="BI330" s="192">
        <f>IF(N330="nulová",J330,0)</f>
        <v>0</v>
      </c>
      <c r="BJ330" s="19" t="s">
        <v>80</v>
      </c>
      <c r="BK330" s="192">
        <f>ROUND(I330*H330,2)</f>
        <v>0</v>
      </c>
      <c r="BL330" s="19" t="s">
        <v>155</v>
      </c>
      <c r="BM330" s="191" t="s">
        <v>1828</v>
      </c>
    </row>
    <row r="331" spans="1:65" s="2" customFormat="1" ht="11.25">
      <c r="A331" s="36"/>
      <c r="B331" s="37"/>
      <c r="C331" s="38"/>
      <c r="D331" s="193" t="s">
        <v>157</v>
      </c>
      <c r="E331" s="38"/>
      <c r="F331" s="194" t="s">
        <v>609</v>
      </c>
      <c r="G331" s="38"/>
      <c r="H331" s="38"/>
      <c r="I331" s="195"/>
      <c r="J331" s="38"/>
      <c r="K331" s="38"/>
      <c r="L331" s="41"/>
      <c r="M331" s="196"/>
      <c r="N331" s="197"/>
      <c r="O331" s="66"/>
      <c r="P331" s="66"/>
      <c r="Q331" s="66"/>
      <c r="R331" s="66"/>
      <c r="S331" s="66"/>
      <c r="T331" s="67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9" t="s">
        <v>157</v>
      </c>
      <c r="AU331" s="19" t="s">
        <v>82</v>
      </c>
    </row>
    <row r="332" spans="1:65" s="13" customFormat="1" ht="11.25">
      <c r="B332" s="198"/>
      <c r="C332" s="199"/>
      <c r="D332" s="200" t="s">
        <v>159</v>
      </c>
      <c r="E332" s="201" t="s">
        <v>19</v>
      </c>
      <c r="F332" s="202" t="s">
        <v>1825</v>
      </c>
      <c r="G332" s="199"/>
      <c r="H332" s="201" t="s">
        <v>19</v>
      </c>
      <c r="I332" s="203"/>
      <c r="J332" s="199"/>
      <c r="K332" s="199"/>
      <c r="L332" s="204"/>
      <c r="M332" s="205"/>
      <c r="N332" s="206"/>
      <c r="O332" s="206"/>
      <c r="P332" s="206"/>
      <c r="Q332" s="206"/>
      <c r="R332" s="206"/>
      <c r="S332" s="206"/>
      <c r="T332" s="207"/>
      <c r="AT332" s="208" t="s">
        <v>159</v>
      </c>
      <c r="AU332" s="208" t="s">
        <v>82</v>
      </c>
      <c r="AV332" s="13" t="s">
        <v>80</v>
      </c>
      <c r="AW332" s="13" t="s">
        <v>34</v>
      </c>
      <c r="AX332" s="13" t="s">
        <v>73</v>
      </c>
      <c r="AY332" s="208" t="s">
        <v>148</v>
      </c>
    </row>
    <row r="333" spans="1:65" s="14" customFormat="1" ht="11.25">
      <c r="B333" s="209"/>
      <c r="C333" s="210"/>
      <c r="D333" s="200" t="s">
        <v>159</v>
      </c>
      <c r="E333" s="211" t="s">
        <v>19</v>
      </c>
      <c r="F333" s="212" t="s">
        <v>1826</v>
      </c>
      <c r="G333" s="210"/>
      <c r="H333" s="213">
        <v>6</v>
      </c>
      <c r="I333" s="214"/>
      <c r="J333" s="210"/>
      <c r="K333" s="210"/>
      <c r="L333" s="215"/>
      <c r="M333" s="216"/>
      <c r="N333" s="217"/>
      <c r="O333" s="217"/>
      <c r="P333" s="217"/>
      <c r="Q333" s="217"/>
      <c r="R333" s="217"/>
      <c r="S333" s="217"/>
      <c r="T333" s="218"/>
      <c r="AT333" s="219" t="s">
        <v>159</v>
      </c>
      <c r="AU333" s="219" t="s">
        <v>82</v>
      </c>
      <c r="AV333" s="14" t="s">
        <v>82</v>
      </c>
      <c r="AW333" s="14" t="s">
        <v>34</v>
      </c>
      <c r="AX333" s="14" t="s">
        <v>73</v>
      </c>
      <c r="AY333" s="219" t="s">
        <v>148</v>
      </c>
    </row>
    <row r="334" spans="1:65" s="14" customFormat="1" ht="11.25">
      <c r="B334" s="209"/>
      <c r="C334" s="210"/>
      <c r="D334" s="200" t="s">
        <v>159</v>
      </c>
      <c r="E334" s="211" t="s">
        <v>19</v>
      </c>
      <c r="F334" s="212" t="s">
        <v>1827</v>
      </c>
      <c r="G334" s="210"/>
      <c r="H334" s="213">
        <v>12</v>
      </c>
      <c r="I334" s="214"/>
      <c r="J334" s="210"/>
      <c r="K334" s="210"/>
      <c r="L334" s="215"/>
      <c r="M334" s="216"/>
      <c r="N334" s="217"/>
      <c r="O334" s="217"/>
      <c r="P334" s="217"/>
      <c r="Q334" s="217"/>
      <c r="R334" s="217"/>
      <c r="S334" s="217"/>
      <c r="T334" s="218"/>
      <c r="AT334" s="219" t="s">
        <v>159</v>
      </c>
      <c r="AU334" s="219" t="s">
        <v>82</v>
      </c>
      <c r="AV334" s="14" t="s">
        <v>82</v>
      </c>
      <c r="AW334" s="14" t="s">
        <v>34</v>
      </c>
      <c r="AX334" s="14" t="s">
        <v>73</v>
      </c>
      <c r="AY334" s="219" t="s">
        <v>148</v>
      </c>
    </row>
    <row r="335" spans="1:65" s="16" customFormat="1" ht="11.25">
      <c r="B335" s="242"/>
      <c r="C335" s="243"/>
      <c r="D335" s="200" t="s">
        <v>159</v>
      </c>
      <c r="E335" s="244" t="s">
        <v>19</v>
      </c>
      <c r="F335" s="245" t="s">
        <v>486</v>
      </c>
      <c r="G335" s="243"/>
      <c r="H335" s="246">
        <v>18</v>
      </c>
      <c r="I335" s="247"/>
      <c r="J335" s="243"/>
      <c r="K335" s="243"/>
      <c r="L335" s="248"/>
      <c r="M335" s="249"/>
      <c r="N335" s="250"/>
      <c r="O335" s="250"/>
      <c r="P335" s="250"/>
      <c r="Q335" s="250"/>
      <c r="R335" s="250"/>
      <c r="S335" s="250"/>
      <c r="T335" s="251"/>
      <c r="AT335" s="252" t="s">
        <v>159</v>
      </c>
      <c r="AU335" s="252" t="s">
        <v>82</v>
      </c>
      <c r="AV335" s="16" t="s">
        <v>169</v>
      </c>
      <c r="AW335" s="16" t="s">
        <v>34</v>
      </c>
      <c r="AX335" s="16" t="s">
        <v>73</v>
      </c>
      <c r="AY335" s="252" t="s">
        <v>148</v>
      </c>
    </row>
    <row r="336" spans="1:65" s="13" customFormat="1" ht="11.25">
      <c r="B336" s="198"/>
      <c r="C336" s="199"/>
      <c r="D336" s="200" t="s">
        <v>159</v>
      </c>
      <c r="E336" s="201" t="s">
        <v>19</v>
      </c>
      <c r="F336" s="202" t="s">
        <v>1829</v>
      </c>
      <c r="G336" s="199"/>
      <c r="H336" s="201" t="s">
        <v>19</v>
      </c>
      <c r="I336" s="203"/>
      <c r="J336" s="199"/>
      <c r="K336" s="199"/>
      <c r="L336" s="204"/>
      <c r="M336" s="205"/>
      <c r="N336" s="206"/>
      <c r="O336" s="206"/>
      <c r="P336" s="206"/>
      <c r="Q336" s="206"/>
      <c r="R336" s="206"/>
      <c r="S336" s="206"/>
      <c r="T336" s="207"/>
      <c r="AT336" s="208" t="s">
        <v>159</v>
      </c>
      <c r="AU336" s="208" t="s">
        <v>82</v>
      </c>
      <c r="AV336" s="13" t="s">
        <v>80</v>
      </c>
      <c r="AW336" s="13" t="s">
        <v>34</v>
      </c>
      <c r="AX336" s="13" t="s">
        <v>73</v>
      </c>
      <c r="AY336" s="208" t="s">
        <v>148</v>
      </c>
    </row>
    <row r="337" spans="1:65" s="14" customFormat="1" ht="11.25">
      <c r="B337" s="209"/>
      <c r="C337" s="210"/>
      <c r="D337" s="200" t="s">
        <v>159</v>
      </c>
      <c r="E337" s="211" t="s">
        <v>19</v>
      </c>
      <c r="F337" s="212" t="s">
        <v>1830</v>
      </c>
      <c r="G337" s="210"/>
      <c r="H337" s="213">
        <v>54.933</v>
      </c>
      <c r="I337" s="214"/>
      <c r="J337" s="210"/>
      <c r="K337" s="210"/>
      <c r="L337" s="215"/>
      <c r="M337" s="216"/>
      <c r="N337" s="217"/>
      <c r="O337" s="217"/>
      <c r="P337" s="217"/>
      <c r="Q337" s="217"/>
      <c r="R337" s="217"/>
      <c r="S337" s="217"/>
      <c r="T337" s="218"/>
      <c r="AT337" s="219" t="s">
        <v>159</v>
      </c>
      <c r="AU337" s="219" t="s">
        <v>82</v>
      </c>
      <c r="AV337" s="14" t="s">
        <v>82</v>
      </c>
      <c r="AW337" s="14" t="s">
        <v>34</v>
      </c>
      <c r="AX337" s="14" t="s">
        <v>73</v>
      </c>
      <c r="AY337" s="219" t="s">
        <v>148</v>
      </c>
    </row>
    <row r="338" spans="1:65" s="14" customFormat="1" ht="11.25">
      <c r="B338" s="209"/>
      <c r="C338" s="210"/>
      <c r="D338" s="200" t="s">
        <v>159</v>
      </c>
      <c r="E338" s="211" t="s">
        <v>19</v>
      </c>
      <c r="F338" s="212" t="s">
        <v>1831</v>
      </c>
      <c r="G338" s="210"/>
      <c r="H338" s="213">
        <v>5.8369999999999997</v>
      </c>
      <c r="I338" s="214"/>
      <c r="J338" s="210"/>
      <c r="K338" s="210"/>
      <c r="L338" s="215"/>
      <c r="M338" s="216"/>
      <c r="N338" s="217"/>
      <c r="O338" s="217"/>
      <c r="P338" s="217"/>
      <c r="Q338" s="217"/>
      <c r="R338" s="217"/>
      <c r="S338" s="217"/>
      <c r="T338" s="218"/>
      <c r="AT338" s="219" t="s">
        <v>159</v>
      </c>
      <c r="AU338" s="219" t="s">
        <v>82</v>
      </c>
      <c r="AV338" s="14" t="s">
        <v>82</v>
      </c>
      <c r="AW338" s="14" t="s">
        <v>34</v>
      </c>
      <c r="AX338" s="14" t="s">
        <v>73</v>
      </c>
      <c r="AY338" s="219" t="s">
        <v>148</v>
      </c>
    </row>
    <row r="339" spans="1:65" s="14" customFormat="1" ht="11.25">
      <c r="B339" s="209"/>
      <c r="C339" s="210"/>
      <c r="D339" s="200" t="s">
        <v>159</v>
      </c>
      <c r="E339" s="211" t="s">
        <v>19</v>
      </c>
      <c r="F339" s="212" t="s">
        <v>1832</v>
      </c>
      <c r="G339" s="210"/>
      <c r="H339" s="213">
        <v>6.5759999999999996</v>
      </c>
      <c r="I339" s="214"/>
      <c r="J339" s="210"/>
      <c r="K339" s="210"/>
      <c r="L339" s="215"/>
      <c r="M339" s="216"/>
      <c r="N339" s="217"/>
      <c r="O339" s="217"/>
      <c r="P339" s="217"/>
      <c r="Q339" s="217"/>
      <c r="R339" s="217"/>
      <c r="S339" s="217"/>
      <c r="T339" s="218"/>
      <c r="AT339" s="219" t="s">
        <v>159</v>
      </c>
      <c r="AU339" s="219" t="s">
        <v>82</v>
      </c>
      <c r="AV339" s="14" t="s">
        <v>82</v>
      </c>
      <c r="AW339" s="14" t="s">
        <v>34</v>
      </c>
      <c r="AX339" s="14" t="s">
        <v>73</v>
      </c>
      <c r="AY339" s="219" t="s">
        <v>148</v>
      </c>
    </row>
    <row r="340" spans="1:65" s="16" customFormat="1" ht="11.25">
      <c r="B340" s="242"/>
      <c r="C340" s="243"/>
      <c r="D340" s="200" t="s">
        <v>159</v>
      </c>
      <c r="E340" s="244" t="s">
        <v>19</v>
      </c>
      <c r="F340" s="245" t="s">
        <v>486</v>
      </c>
      <c r="G340" s="243"/>
      <c r="H340" s="246">
        <v>67.346000000000004</v>
      </c>
      <c r="I340" s="247"/>
      <c r="J340" s="243"/>
      <c r="K340" s="243"/>
      <c r="L340" s="248"/>
      <c r="M340" s="249"/>
      <c r="N340" s="250"/>
      <c r="O340" s="250"/>
      <c r="P340" s="250"/>
      <c r="Q340" s="250"/>
      <c r="R340" s="250"/>
      <c r="S340" s="250"/>
      <c r="T340" s="251"/>
      <c r="AT340" s="252" t="s">
        <v>159</v>
      </c>
      <c r="AU340" s="252" t="s">
        <v>82</v>
      </c>
      <c r="AV340" s="16" t="s">
        <v>169</v>
      </c>
      <c r="AW340" s="16" t="s">
        <v>34</v>
      </c>
      <c r="AX340" s="16" t="s">
        <v>73</v>
      </c>
      <c r="AY340" s="252" t="s">
        <v>148</v>
      </c>
    </row>
    <row r="341" spans="1:65" s="15" customFormat="1" ht="11.25">
      <c r="B341" s="220"/>
      <c r="C341" s="221"/>
      <c r="D341" s="200" t="s">
        <v>159</v>
      </c>
      <c r="E341" s="222" t="s">
        <v>19</v>
      </c>
      <c r="F341" s="223" t="s">
        <v>162</v>
      </c>
      <c r="G341" s="221"/>
      <c r="H341" s="224">
        <v>85.346000000000004</v>
      </c>
      <c r="I341" s="225"/>
      <c r="J341" s="221"/>
      <c r="K341" s="221"/>
      <c r="L341" s="226"/>
      <c r="M341" s="227"/>
      <c r="N341" s="228"/>
      <c r="O341" s="228"/>
      <c r="P341" s="228"/>
      <c r="Q341" s="228"/>
      <c r="R341" s="228"/>
      <c r="S341" s="228"/>
      <c r="T341" s="229"/>
      <c r="AT341" s="230" t="s">
        <v>159</v>
      </c>
      <c r="AU341" s="230" t="s">
        <v>82</v>
      </c>
      <c r="AV341" s="15" t="s">
        <v>155</v>
      </c>
      <c r="AW341" s="15" t="s">
        <v>34</v>
      </c>
      <c r="AX341" s="15" t="s">
        <v>80</v>
      </c>
      <c r="AY341" s="230" t="s">
        <v>148</v>
      </c>
    </row>
    <row r="342" spans="1:65" s="2" customFormat="1" ht="16.5" customHeight="1">
      <c r="A342" s="36"/>
      <c r="B342" s="37"/>
      <c r="C342" s="231" t="s">
        <v>403</v>
      </c>
      <c r="D342" s="231" t="s">
        <v>234</v>
      </c>
      <c r="E342" s="232" t="s">
        <v>1833</v>
      </c>
      <c r="F342" s="233" t="s">
        <v>1834</v>
      </c>
      <c r="G342" s="234" t="s">
        <v>222</v>
      </c>
      <c r="H342" s="235">
        <v>9.7000000000000003E-2</v>
      </c>
      <c r="I342" s="236"/>
      <c r="J342" s="237">
        <f>ROUND(I342*H342,2)</f>
        <v>0</v>
      </c>
      <c r="K342" s="233" t="s">
        <v>154</v>
      </c>
      <c r="L342" s="238"/>
      <c r="M342" s="239" t="s">
        <v>19</v>
      </c>
      <c r="N342" s="240" t="s">
        <v>44</v>
      </c>
      <c r="O342" s="66"/>
      <c r="P342" s="189">
        <f>O342*H342</f>
        <v>0</v>
      </c>
      <c r="Q342" s="189">
        <v>1</v>
      </c>
      <c r="R342" s="189">
        <f>Q342*H342</f>
        <v>9.7000000000000003E-2</v>
      </c>
      <c r="S342" s="189">
        <v>0</v>
      </c>
      <c r="T342" s="190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91" t="s">
        <v>206</v>
      </c>
      <c r="AT342" s="191" t="s">
        <v>234</v>
      </c>
      <c r="AU342" s="191" t="s">
        <v>82</v>
      </c>
      <c r="AY342" s="19" t="s">
        <v>148</v>
      </c>
      <c r="BE342" s="192">
        <f>IF(N342="základní",J342,0)</f>
        <v>0</v>
      </c>
      <c r="BF342" s="192">
        <f>IF(N342="snížená",J342,0)</f>
        <v>0</v>
      </c>
      <c r="BG342" s="192">
        <f>IF(N342="zákl. přenesená",J342,0)</f>
        <v>0</v>
      </c>
      <c r="BH342" s="192">
        <f>IF(N342="sníž. přenesená",J342,0)</f>
        <v>0</v>
      </c>
      <c r="BI342" s="192">
        <f>IF(N342="nulová",J342,0)</f>
        <v>0</v>
      </c>
      <c r="BJ342" s="19" t="s">
        <v>80</v>
      </c>
      <c r="BK342" s="192">
        <f>ROUND(I342*H342,2)</f>
        <v>0</v>
      </c>
      <c r="BL342" s="19" t="s">
        <v>155</v>
      </c>
      <c r="BM342" s="191" t="s">
        <v>1835</v>
      </c>
    </row>
    <row r="343" spans="1:65" s="2" customFormat="1" ht="19.5">
      <c r="A343" s="36"/>
      <c r="B343" s="37"/>
      <c r="C343" s="38"/>
      <c r="D343" s="200" t="s">
        <v>289</v>
      </c>
      <c r="E343" s="38"/>
      <c r="F343" s="241" t="s">
        <v>1836</v>
      </c>
      <c r="G343" s="38"/>
      <c r="H343" s="38"/>
      <c r="I343" s="195"/>
      <c r="J343" s="38"/>
      <c r="K343" s="38"/>
      <c r="L343" s="41"/>
      <c r="M343" s="196"/>
      <c r="N343" s="197"/>
      <c r="O343" s="66"/>
      <c r="P343" s="66"/>
      <c r="Q343" s="66"/>
      <c r="R343" s="66"/>
      <c r="S343" s="66"/>
      <c r="T343" s="67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9" t="s">
        <v>289</v>
      </c>
      <c r="AU343" s="19" t="s">
        <v>82</v>
      </c>
    </row>
    <row r="344" spans="1:65" s="13" customFormat="1" ht="22.5">
      <c r="B344" s="198"/>
      <c r="C344" s="199"/>
      <c r="D344" s="200" t="s">
        <v>159</v>
      </c>
      <c r="E344" s="201" t="s">
        <v>19</v>
      </c>
      <c r="F344" s="202" t="s">
        <v>1837</v>
      </c>
      <c r="G344" s="199"/>
      <c r="H344" s="201" t="s">
        <v>19</v>
      </c>
      <c r="I344" s="203"/>
      <c r="J344" s="199"/>
      <c r="K344" s="199"/>
      <c r="L344" s="204"/>
      <c r="M344" s="205"/>
      <c r="N344" s="206"/>
      <c r="O344" s="206"/>
      <c r="P344" s="206"/>
      <c r="Q344" s="206"/>
      <c r="R344" s="206"/>
      <c r="S344" s="206"/>
      <c r="T344" s="207"/>
      <c r="AT344" s="208" t="s">
        <v>159</v>
      </c>
      <c r="AU344" s="208" t="s">
        <v>82</v>
      </c>
      <c r="AV344" s="13" t="s">
        <v>80</v>
      </c>
      <c r="AW344" s="13" t="s">
        <v>34</v>
      </c>
      <c r="AX344" s="13" t="s">
        <v>73</v>
      </c>
      <c r="AY344" s="208" t="s">
        <v>148</v>
      </c>
    </row>
    <row r="345" spans="1:65" s="14" customFormat="1" ht="11.25">
      <c r="B345" s="209"/>
      <c r="C345" s="210"/>
      <c r="D345" s="200" t="s">
        <v>159</v>
      </c>
      <c r="E345" s="211" t="s">
        <v>19</v>
      </c>
      <c r="F345" s="212" t="s">
        <v>1838</v>
      </c>
      <c r="G345" s="210"/>
      <c r="H345" s="213">
        <v>9.7000000000000003E-2</v>
      </c>
      <c r="I345" s="214"/>
      <c r="J345" s="210"/>
      <c r="K345" s="210"/>
      <c r="L345" s="215"/>
      <c r="M345" s="216"/>
      <c r="N345" s="217"/>
      <c r="O345" s="217"/>
      <c r="P345" s="217"/>
      <c r="Q345" s="217"/>
      <c r="R345" s="217"/>
      <c r="S345" s="217"/>
      <c r="T345" s="218"/>
      <c r="AT345" s="219" t="s">
        <v>159</v>
      </c>
      <c r="AU345" s="219" t="s">
        <v>82</v>
      </c>
      <c r="AV345" s="14" t="s">
        <v>82</v>
      </c>
      <c r="AW345" s="14" t="s">
        <v>34</v>
      </c>
      <c r="AX345" s="14" t="s">
        <v>73</v>
      </c>
      <c r="AY345" s="219" t="s">
        <v>148</v>
      </c>
    </row>
    <row r="346" spans="1:65" s="15" customFormat="1" ht="11.25">
      <c r="B346" s="220"/>
      <c r="C346" s="221"/>
      <c r="D346" s="200" t="s">
        <v>159</v>
      </c>
      <c r="E346" s="222" t="s">
        <v>19</v>
      </c>
      <c r="F346" s="223" t="s">
        <v>162</v>
      </c>
      <c r="G346" s="221"/>
      <c r="H346" s="224">
        <v>9.7000000000000003E-2</v>
      </c>
      <c r="I346" s="225"/>
      <c r="J346" s="221"/>
      <c r="K346" s="221"/>
      <c r="L346" s="226"/>
      <c r="M346" s="227"/>
      <c r="N346" s="228"/>
      <c r="O346" s="228"/>
      <c r="P346" s="228"/>
      <c r="Q346" s="228"/>
      <c r="R346" s="228"/>
      <c r="S346" s="228"/>
      <c r="T346" s="229"/>
      <c r="AT346" s="230" t="s">
        <v>159</v>
      </c>
      <c r="AU346" s="230" t="s">
        <v>82</v>
      </c>
      <c r="AV346" s="15" t="s">
        <v>155</v>
      </c>
      <c r="AW346" s="15" t="s">
        <v>34</v>
      </c>
      <c r="AX346" s="15" t="s">
        <v>80</v>
      </c>
      <c r="AY346" s="230" t="s">
        <v>148</v>
      </c>
    </row>
    <row r="347" spans="1:65" s="2" customFormat="1" ht="16.5" customHeight="1">
      <c r="A347" s="36"/>
      <c r="B347" s="37"/>
      <c r="C347" s="231" t="s">
        <v>408</v>
      </c>
      <c r="D347" s="231" t="s">
        <v>234</v>
      </c>
      <c r="E347" s="232" t="s">
        <v>631</v>
      </c>
      <c r="F347" s="233" t="s">
        <v>632</v>
      </c>
      <c r="G347" s="234" t="s">
        <v>222</v>
      </c>
      <c r="H347" s="235">
        <v>8.6999999999999994E-2</v>
      </c>
      <c r="I347" s="236"/>
      <c r="J347" s="237">
        <f>ROUND(I347*H347,2)</f>
        <v>0</v>
      </c>
      <c r="K347" s="233" t="s">
        <v>154</v>
      </c>
      <c r="L347" s="238"/>
      <c r="M347" s="239" t="s">
        <v>19</v>
      </c>
      <c r="N347" s="240" t="s">
        <v>44</v>
      </c>
      <c r="O347" s="66"/>
      <c r="P347" s="189">
        <f>O347*H347</f>
        <v>0</v>
      </c>
      <c r="Q347" s="189">
        <v>1</v>
      </c>
      <c r="R347" s="189">
        <f>Q347*H347</f>
        <v>8.6999999999999994E-2</v>
      </c>
      <c r="S347" s="189">
        <v>0</v>
      </c>
      <c r="T347" s="190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91" t="s">
        <v>206</v>
      </c>
      <c r="AT347" s="191" t="s">
        <v>234</v>
      </c>
      <c r="AU347" s="191" t="s">
        <v>82</v>
      </c>
      <c r="AY347" s="19" t="s">
        <v>148</v>
      </c>
      <c r="BE347" s="192">
        <f>IF(N347="základní",J347,0)</f>
        <v>0</v>
      </c>
      <c r="BF347" s="192">
        <f>IF(N347="snížená",J347,0)</f>
        <v>0</v>
      </c>
      <c r="BG347" s="192">
        <f>IF(N347="zákl. přenesená",J347,0)</f>
        <v>0</v>
      </c>
      <c r="BH347" s="192">
        <f>IF(N347="sníž. přenesená",J347,0)</f>
        <v>0</v>
      </c>
      <c r="BI347" s="192">
        <f>IF(N347="nulová",J347,0)</f>
        <v>0</v>
      </c>
      <c r="BJ347" s="19" t="s">
        <v>80</v>
      </c>
      <c r="BK347" s="192">
        <f>ROUND(I347*H347,2)</f>
        <v>0</v>
      </c>
      <c r="BL347" s="19" t="s">
        <v>155</v>
      </c>
      <c r="BM347" s="191" t="s">
        <v>1839</v>
      </c>
    </row>
    <row r="348" spans="1:65" s="2" customFormat="1" ht="19.5">
      <c r="A348" s="36"/>
      <c r="B348" s="37"/>
      <c r="C348" s="38"/>
      <c r="D348" s="200" t="s">
        <v>289</v>
      </c>
      <c r="E348" s="38"/>
      <c r="F348" s="241" t="s">
        <v>1840</v>
      </c>
      <c r="G348" s="38"/>
      <c r="H348" s="38"/>
      <c r="I348" s="195"/>
      <c r="J348" s="38"/>
      <c r="K348" s="38"/>
      <c r="L348" s="41"/>
      <c r="M348" s="196"/>
      <c r="N348" s="197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289</v>
      </c>
      <c r="AU348" s="19" t="s">
        <v>82</v>
      </c>
    </row>
    <row r="349" spans="1:65" s="13" customFormat="1" ht="11.25">
      <c r="B349" s="198"/>
      <c r="C349" s="199"/>
      <c r="D349" s="200" t="s">
        <v>159</v>
      </c>
      <c r="E349" s="201" t="s">
        <v>19</v>
      </c>
      <c r="F349" s="202" t="s">
        <v>1841</v>
      </c>
      <c r="G349" s="199"/>
      <c r="H349" s="201" t="s">
        <v>19</v>
      </c>
      <c r="I349" s="203"/>
      <c r="J349" s="199"/>
      <c r="K349" s="199"/>
      <c r="L349" s="204"/>
      <c r="M349" s="205"/>
      <c r="N349" s="206"/>
      <c r="O349" s="206"/>
      <c r="P349" s="206"/>
      <c r="Q349" s="206"/>
      <c r="R349" s="206"/>
      <c r="S349" s="206"/>
      <c r="T349" s="207"/>
      <c r="AT349" s="208" t="s">
        <v>159</v>
      </c>
      <c r="AU349" s="208" t="s">
        <v>82</v>
      </c>
      <c r="AV349" s="13" t="s">
        <v>80</v>
      </c>
      <c r="AW349" s="13" t="s">
        <v>34</v>
      </c>
      <c r="AX349" s="13" t="s">
        <v>73</v>
      </c>
      <c r="AY349" s="208" t="s">
        <v>148</v>
      </c>
    </row>
    <row r="350" spans="1:65" s="14" customFormat="1" ht="11.25">
      <c r="B350" s="209"/>
      <c r="C350" s="210"/>
      <c r="D350" s="200" t="s">
        <v>159</v>
      </c>
      <c r="E350" s="211" t="s">
        <v>19</v>
      </c>
      <c r="F350" s="212" t="s">
        <v>1842</v>
      </c>
      <c r="G350" s="210"/>
      <c r="H350" s="213">
        <v>2.9000000000000001E-2</v>
      </c>
      <c r="I350" s="214"/>
      <c r="J350" s="210"/>
      <c r="K350" s="210"/>
      <c r="L350" s="215"/>
      <c r="M350" s="216"/>
      <c r="N350" s="217"/>
      <c r="O350" s="217"/>
      <c r="P350" s="217"/>
      <c r="Q350" s="217"/>
      <c r="R350" s="217"/>
      <c r="S350" s="217"/>
      <c r="T350" s="218"/>
      <c r="AT350" s="219" t="s">
        <v>159</v>
      </c>
      <c r="AU350" s="219" t="s">
        <v>82</v>
      </c>
      <c r="AV350" s="14" t="s">
        <v>82</v>
      </c>
      <c r="AW350" s="14" t="s">
        <v>34</v>
      </c>
      <c r="AX350" s="14" t="s">
        <v>73</v>
      </c>
      <c r="AY350" s="219" t="s">
        <v>148</v>
      </c>
    </row>
    <row r="351" spans="1:65" s="14" customFormat="1" ht="11.25">
      <c r="B351" s="209"/>
      <c r="C351" s="210"/>
      <c r="D351" s="200" t="s">
        <v>159</v>
      </c>
      <c r="E351" s="211" t="s">
        <v>19</v>
      </c>
      <c r="F351" s="212" t="s">
        <v>1843</v>
      </c>
      <c r="G351" s="210"/>
      <c r="H351" s="213">
        <v>5.8000000000000003E-2</v>
      </c>
      <c r="I351" s="214"/>
      <c r="J351" s="210"/>
      <c r="K351" s="210"/>
      <c r="L351" s="215"/>
      <c r="M351" s="216"/>
      <c r="N351" s="217"/>
      <c r="O351" s="217"/>
      <c r="P351" s="217"/>
      <c r="Q351" s="217"/>
      <c r="R351" s="217"/>
      <c r="S351" s="217"/>
      <c r="T351" s="218"/>
      <c r="AT351" s="219" t="s">
        <v>159</v>
      </c>
      <c r="AU351" s="219" t="s">
        <v>82</v>
      </c>
      <c r="AV351" s="14" t="s">
        <v>82</v>
      </c>
      <c r="AW351" s="14" t="s">
        <v>34</v>
      </c>
      <c r="AX351" s="14" t="s">
        <v>73</v>
      </c>
      <c r="AY351" s="219" t="s">
        <v>148</v>
      </c>
    </row>
    <row r="352" spans="1:65" s="15" customFormat="1" ht="11.25">
      <c r="B352" s="220"/>
      <c r="C352" s="221"/>
      <c r="D352" s="200" t="s">
        <v>159</v>
      </c>
      <c r="E352" s="222" t="s">
        <v>19</v>
      </c>
      <c r="F352" s="223" t="s">
        <v>162</v>
      </c>
      <c r="G352" s="221"/>
      <c r="H352" s="224">
        <v>8.6999999999999994E-2</v>
      </c>
      <c r="I352" s="225"/>
      <c r="J352" s="221"/>
      <c r="K352" s="221"/>
      <c r="L352" s="226"/>
      <c r="M352" s="227"/>
      <c r="N352" s="228"/>
      <c r="O352" s="228"/>
      <c r="P352" s="228"/>
      <c r="Q352" s="228"/>
      <c r="R352" s="228"/>
      <c r="S352" s="228"/>
      <c r="T352" s="229"/>
      <c r="AT352" s="230" t="s">
        <v>159</v>
      </c>
      <c r="AU352" s="230" t="s">
        <v>82</v>
      </c>
      <c r="AV352" s="15" t="s">
        <v>155</v>
      </c>
      <c r="AW352" s="15" t="s">
        <v>34</v>
      </c>
      <c r="AX352" s="15" t="s">
        <v>80</v>
      </c>
      <c r="AY352" s="230" t="s">
        <v>148</v>
      </c>
    </row>
    <row r="353" spans="1:65" s="2" customFormat="1" ht="16.5" customHeight="1">
      <c r="A353" s="36"/>
      <c r="B353" s="37"/>
      <c r="C353" s="231" t="s">
        <v>417</v>
      </c>
      <c r="D353" s="231" t="s">
        <v>234</v>
      </c>
      <c r="E353" s="232" t="s">
        <v>1844</v>
      </c>
      <c r="F353" s="233" t="s">
        <v>1845</v>
      </c>
      <c r="G353" s="234" t="s">
        <v>222</v>
      </c>
      <c r="H353" s="235">
        <v>0.192</v>
      </c>
      <c r="I353" s="236"/>
      <c r="J353" s="237">
        <f>ROUND(I353*H353,2)</f>
        <v>0</v>
      </c>
      <c r="K353" s="233" t="s">
        <v>154</v>
      </c>
      <c r="L353" s="238"/>
      <c r="M353" s="239" t="s">
        <v>19</v>
      </c>
      <c r="N353" s="240" t="s">
        <v>44</v>
      </c>
      <c r="O353" s="66"/>
      <c r="P353" s="189">
        <f>O353*H353</f>
        <v>0</v>
      </c>
      <c r="Q353" s="189">
        <v>1</v>
      </c>
      <c r="R353" s="189">
        <f>Q353*H353</f>
        <v>0.192</v>
      </c>
      <c r="S353" s="189">
        <v>0</v>
      </c>
      <c r="T353" s="190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191" t="s">
        <v>206</v>
      </c>
      <c r="AT353" s="191" t="s">
        <v>234</v>
      </c>
      <c r="AU353" s="191" t="s">
        <v>82</v>
      </c>
      <c r="AY353" s="19" t="s">
        <v>148</v>
      </c>
      <c r="BE353" s="192">
        <f>IF(N353="základní",J353,0)</f>
        <v>0</v>
      </c>
      <c r="BF353" s="192">
        <f>IF(N353="snížená",J353,0)</f>
        <v>0</v>
      </c>
      <c r="BG353" s="192">
        <f>IF(N353="zákl. přenesená",J353,0)</f>
        <v>0</v>
      </c>
      <c r="BH353" s="192">
        <f>IF(N353="sníž. přenesená",J353,0)</f>
        <v>0</v>
      </c>
      <c r="BI353" s="192">
        <f>IF(N353="nulová",J353,0)</f>
        <v>0</v>
      </c>
      <c r="BJ353" s="19" t="s">
        <v>80</v>
      </c>
      <c r="BK353" s="192">
        <f>ROUND(I353*H353,2)</f>
        <v>0</v>
      </c>
      <c r="BL353" s="19" t="s">
        <v>155</v>
      </c>
      <c r="BM353" s="191" t="s">
        <v>1846</v>
      </c>
    </row>
    <row r="354" spans="1:65" s="2" customFormat="1" ht="19.5">
      <c r="A354" s="36"/>
      <c r="B354" s="37"/>
      <c r="C354" s="38"/>
      <c r="D354" s="200" t="s">
        <v>289</v>
      </c>
      <c r="E354" s="38"/>
      <c r="F354" s="241" t="s">
        <v>1847</v>
      </c>
      <c r="G354" s="38"/>
      <c r="H354" s="38"/>
      <c r="I354" s="195"/>
      <c r="J354" s="38"/>
      <c r="K354" s="38"/>
      <c r="L354" s="41"/>
      <c r="M354" s="196"/>
      <c r="N354" s="197"/>
      <c r="O354" s="66"/>
      <c r="P354" s="66"/>
      <c r="Q354" s="66"/>
      <c r="R354" s="66"/>
      <c r="S354" s="66"/>
      <c r="T354" s="67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T354" s="19" t="s">
        <v>289</v>
      </c>
      <c r="AU354" s="19" t="s">
        <v>82</v>
      </c>
    </row>
    <row r="355" spans="1:65" s="13" customFormat="1" ht="11.25">
      <c r="B355" s="198"/>
      <c r="C355" s="199"/>
      <c r="D355" s="200" t="s">
        <v>159</v>
      </c>
      <c r="E355" s="201" t="s">
        <v>19</v>
      </c>
      <c r="F355" s="202" t="s">
        <v>1848</v>
      </c>
      <c r="G355" s="199"/>
      <c r="H355" s="201" t="s">
        <v>19</v>
      </c>
      <c r="I355" s="203"/>
      <c r="J355" s="199"/>
      <c r="K355" s="199"/>
      <c r="L355" s="204"/>
      <c r="M355" s="205"/>
      <c r="N355" s="206"/>
      <c r="O355" s="206"/>
      <c r="P355" s="206"/>
      <c r="Q355" s="206"/>
      <c r="R355" s="206"/>
      <c r="S355" s="206"/>
      <c r="T355" s="207"/>
      <c r="AT355" s="208" t="s">
        <v>159</v>
      </c>
      <c r="AU355" s="208" t="s">
        <v>82</v>
      </c>
      <c r="AV355" s="13" t="s">
        <v>80</v>
      </c>
      <c r="AW355" s="13" t="s">
        <v>34</v>
      </c>
      <c r="AX355" s="13" t="s">
        <v>73</v>
      </c>
      <c r="AY355" s="208" t="s">
        <v>148</v>
      </c>
    </row>
    <row r="356" spans="1:65" s="14" customFormat="1" ht="11.25">
      <c r="B356" s="209"/>
      <c r="C356" s="210"/>
      <c r="D356" s="200" t="s">
        <v>159</v>
      </c>
      <c r="E356" s="211" t="s">
        <v>19</v>
      </c>
      <c r="F356" s="212" t="s">
        <v>1849</v>
      </c>
      <c r="G356" s="210"/>
      <c r="H356" s="213">
        <v>4.8000000000000001E-2</v>
      </c>
      <c r="I356" s="214"/>
      <c r="J356" s="210"/>
      <c r="K356" s="210"/>
      <c r="L356" s="215"/>
      <c r="M356" s="216"/>
      <c r="N356" s="217"/>
      <c r="O356" s="217"/>
      <c r="P356" s="217"/>
      <c r="Q356" s="217"/>
      <c r="R356" s="217"/>
      <c r="S356" s="217"/>
      <c r="T356" s="218"/>
      <c r="AT356" s="219" t="s">
        <v>159</v>
      </c>
      <c r="AU356" s="219" t="s">
        <v>82</v>
      </c>
      <c r="AV356" s="14" t="s">
        <v>82</v>
      </c>
      <c r="AW356" s="14" t="s">
        <v>34</v>
      </c>
      <c r="AX356" s="14" t="s">
        <v>73</v>
      </c>
      <c r="AY356" s="219" t="s">
        <v>148</v>
      </c>
    </row>
    <row r="357" spans="1:65" s="14" customFormat="1" ht="11.25">
      <c r="B357" s="209"/>
      <c r="C357" s="210"/>
      <c r="D357" s="200" t="s">
        <v>159</v>
      </c>
      <c r="E357" s="211" t="s">
        <v>19</v>
      </c>
      <c r="F357" s="212" t="s">
        <v>1850</v>
      </c>
      <c r="G357" s="210"/>
      <c r="H357" s="213">
        <v>9.5000000000000001E-2</v>
      </c>
      <c r="I357" s="214"/>
      <c r="J357" s="210"/>
      <c r="K357" s="210"/>
      <c r="L357" s="215"/>
      <c r="M357" s="216"/>
      <c r="N357" s="217"/>
      <c r="O357" s="217"/>
      <c r="P357" s="217"/>
      <c r="Q357" s="217"/>
      <c r="R357" s="217"/>
      <c r="S357" s="217"/>
      <c r="T357" s="218"/>
      <c r="AT357" s="219" t="s">
        <v>159</v>
      </c>
      <c r="AU357" s="219" t="s">
        <v>82</v>
      </c>
      <c r="AV357" s="14" t="s">
        <v>82</v>
      </c>
      <c r="AW357" s="14" t="s">
        <v>34</v>
      </c>
      <c r="AX357" s="14" t="s">
        <v>73</v>
      </c>
      <c r="AY357" s="219" t="s">
        <v>148</v>
      </c>
    </row>
    <row r="358" spans="1:65" s="16" customFormat="1" ht="11.25">
      <c r="B358" s="242"/>
      <c r="C358" s="243"/>
      <c r="D358" s="200" t="s">
        <v>159</v>
      </c>
      <c r="E358" s="244" t="s">
        <v>19</v>
      </c>
      <c r="F358" s="245" t="s">
        <v>486</v>
      </c>
      <c r="G358" s="243"/>
      <c r="H358" s="246">
        <v>0.14299999999999999</v>
      </c>
      <c r="I358" s="247"/>
      <c r="J358" s="243"/>
      <c r="K358" s="243"/>
      <c r="L358" s="248"/>
      <c r="M358" s="249"/>
      <c r="N358" s="250"/>
      <c r="O358" s="250"/>
      <c r="P358" s="250"/>
      <c r="Q358" s="250"/>
      <c r="R358" s="250"/>
      <c r="S358" s="250"/>
      <c r="T358" s="251"/>
      <c r="AT358" s="252" t="s">
        <v>159</v>
      </c>
      <c r="AU358" s="252" t="s">
        <v>82</v>
      </c>
      <c r="AV358" s="16" t="s">
        <v>169</v>
      </c>
      <c r="AW358" s="16" t="s">
        <v>34</v>
      </c>
      <c r="AX358" s="16" t="s">
        <v>73</v>
      </c>
      <c r="AY358" s="252" t="s">
        <v>148</v>
      </c>
    </row>
    <row r="359" spans="1:65" s="13" customFormat="1" ht="11.25">
      <c r="B359" s="198"/>
      <c r="C359" s="199"/>
      <c r="D359" s="200" t="s">
        <v>159</v>
      </c>
      <c r="E359" s="201" t="s">
        <v>19</v>
      </c>
      <c r="F359" s="202" t="s">
        <v>1851</v>
      </c>
      <c r="G359" s="199"/>
      <c r="H359" s="201" t="s">
        <v>19</v>
      </c>
      <c r="I359" s="203"/>
      <c r="J359" s="199"/>
      <c r="K359" s="199"/>
      <c r="L359" s="204"/>
      <c r="M359" s="205"/>
      <c r="N359" s="206"/>
      <c r="O359" s="206"/>
      <c r="P359" s="206"/>
      <c r="Q359" s="206"/>
      <c r="R359" s="206"/>
      <c r="S359" s="206"/>
      <c r="T359" s="207"/>
      <c r="AT359" s="208" t="s">
        <v>159</v>
      </c>
      <c r="AU359" s="208" t="s">
        <v>82</v>
      </c>
      <c r="AV359" s="13" t="s">
        <v>80</v>
      </c>
      <c r="AW359" s="13" t="s">
        <v>34</v>
      </c>
      <c r="AX359" s="13" t="s">
        <v>73</v>
      </c>
      <c r="AY359" s="208" t="s">
        <v>148</v>
      </c>
    </row>
    <row r="360" spans="1:65" s="14" customFormat="1" ht="11.25">
      <c r="B360" s="209"/>
      <c r="C360" s="210"/>
      <c r="D360" s="200" t="s">
        <v>159</v>
      </c>
      <c r="E360" s="211" t="s">
        <v>19</v>
      </c>
      <c r="F360" s="212" t="s">
        <v>1852</v>
      </c>
      <c r="G360" s="210"/>
      <c r="H360" s="213">
        <v>2.3E-2</v>
      </c>
      <c r="I360" s="214"/>
      <c r="J360" s="210"/>
      <c r="K360" s="210"/>
      <c r="L360" s="215"/>
      <c r="M360" s="216"/>
      <c r="N360" s="217"/>
      <c r="O360" s="217"/>
      <c r="P360" s="217"/>
      <c r="Q360" s="217"/>
      <c r="R360" s="217"/>
      <c r="S360" s="217"/>
      <c r="T360" s="218"/>
      <c r="AT360" s="219" t="s">
        <v>159</v>
      </c>
      <c r="AU360" s="219" t="s">
        <v>82</v>
      </c>
      <c r="AV360" s="14" t="s">
        <v>82</v>
      </c>
      <c r="AW360" s="14" t="s">
        <v>34</v>
      </c>
      <c r="AX360" s="14" t="s">
        <v>73</v>
      </c>
      <c r="AY360" s="219" t="s">
        <v>148</v>
      </c>
    </row>
    <row r="361" spans="1:65" s="14" customFormat="1" ht="11.25">
      <c r="B361" s="209"/>
      <c r="C361" s="210"/>
      <c r="D361" s="200" t="s">
        <v>159</v>
      </c>
      <c r="E361" s="211" t="s">
        <v>19</v>
      </c>
      <c r="F361" s="212" t="s">
        <v>1853</v>
      </c>
      <c r="G361" s="210"/>
      <c r="H361" s="213">
        <v>2.5999999999999999E-2</v>
      </c>
      <c r="I361" s="214"/>
      <c r="J361" s="210"/>
      <c r="K361" s="210"/>
      <c r="L361" s="215"/>
      <c r="M361" s="216"/>
      <c r="N361" s="217"/>
      <c r="O361" s="217"/>
      <c r="P361" s="217"/>
      <c r="Q361" s="217"/>
      <c r="R361" s="217"/>
      <c r="S361" s="217"/>
      <c r="T361" s="218"/>
      <c r="AT361" s="219" t="s">
        <v>159</v>
      </c>
      <c r="AU361" s="219" t="s">
        <v>82</v>
      </c>
      <c r="AV361" s="14" t="s">
        <v>82</v>
      </c>
      <c r="AW361" s="14" t="s">
        <v>34</v>
      </c>
      <c r="AX361" s="14" t="s">
        <v>73</v>
      </c>
      <c r="AY361" s="219" t="s">
        <v>148</v>
      </c>
    </row>
    <row r="362" spans="1:65" s="15" customFormat="1" ht="11.25">
      <c r="B362" s="220"/>
      <c r="C362" s="221"/>
      <c r="D362" s="200" t="s">
        <v>159</v>
      </c>
      <c r="E362" s="222" t="s">
        <v>19</v>
      </c>
      <c r="F362" s="223" t="s">
        <v>162</v>
      </c>
      <c r="G362" s="221"/>
      <c r="H362" s="224">
        <v>0.192</v>
      </c>
      <c r="I362" s="225"/>
      <c r="J362" s="221"/>
      <c r="K362" s="221"/>
      <c r="L362" s="226"/>
      <c r="M362" s="227"/>
      <c r="N362" s="228"/>
      <c r="O362" s="228"/>
      <c r="P362" s="228"/>
      <c r="Q362" s="228"/>
      <c r="R362" s="228"/>
      <c r="S362" s="228"/>
      <c r="T362" s="229"/>
      <c r="AT362" s="230" t="s">
        <v>159</v>
      </c>
      <c r="AU362" s="230" t="s">
        <v>82</v>
      </c>
      <c r="AV362" s="15" t="s">
        <v>155</v>
      </c>
      <c r="AW362" s="15" t="s">
        <v>34</v>
      </c>
      <c r="AX362" s="15" t="s">
        <v>80</v>
      </c>
      <c r="AY362" s="230" t="s">
        <v>148</v>
      </c>
    </row>
    <row r="363" spans="1:65" s="2" customFormat="1" ht="16.5" customHeight="1">
      <c r="A363" s="36"/>
      <c r="B363" s="37"/>
      <c r="C363" s="231" t="s">
        <v>423</v>
      </c>
      <c r="D363" s="231" t="s">
        <v>234</v>
      </c>
      <c r="E363" s="232" t="s">
        <v>1854</v>
      </c>
      <c r="F363" s="233" t="s">
        <v>639</v>
      </c>
      <c r="G363" s="234" t="s">
        <v>222</v>
      </c>
      <c r="H363" s="235">
        <v>0.14699999999999999</v>
      </c>
      <c r="I363" s="236"/>
      <c r="J363" s="237">
        <f>ROUND(I363*H363,2)</f>
        <v>0</v>
      </c>
      <c r="K363" s="233" t="s">
        <v>154</v>
      </c>
      <c r="L363" s="238"/>
      <c r="M363" s="239" t="s">
        <v>19</v>
      </c>
      <c r="N363" s="240" t="s">
        <v>44</v>
      </c>
      <c r="O363" s="66"/>
      <c r="P363" s="189">
        <f>O363*H363</f>
        <v>0</v>
      </c>
      <c r="Q363" s="189">
        <v>1</v>
      </c>
      <c r="R363" s="189">
        <f>Q363*H363</f>
        <v>0.14699999999999999</v>
      </c>
      <c r="S363" s="189">
        <v>0</v>
      </c>
      <c r="T363" s="190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191" t="s">
        <v>206</v>
      </c>
      <c r="AT363" s="191" t="s">
        <v>234</v>
      </c>
      <c r="AU363" s="191" t="s">
        <v>82</v>
      </c>
      <c r="AY363" s="19" t="s">
        <v>148</v>
      </c>
      <c r="BE363" s="192">
        <f>IF(N363="základní",J363,0)</f>
        <v>0</v>
      </c>
      <c r="BF363" s="192">
        <f>IF(N363="snížená",J363,0)</f>
        <v>0</v>
      </c>
      <c r="BG363" s="192">
        <f>IF(N363="zákl. přenesená",J363,0)</f>
        <v>0</v>
      </c>
      <c r="BH363" s="192">
        <f>IF(N363="sníž. přenesená",J363,0)</f>
        <v>0</v>
      </c>
      <c r="BI363" s="192">
        <f>IF(N363="nulová",J363,0)</f>
        <v>0</v>
      </c>
      <c r="BJ363" s="19" t="s">
        <v>80</v>
      </c>
      <c r="BK363" s="192">
        <f>ROUND(I363*H363,2)</f>
        <v>0</v>
      </c>
      <c r="BL363" s="19" t="s">
        <v>155</v>
      </c>
      <c r="BM363" s="191" t="s">
        <v>1855</v>
      </c>
    </row>
    <row r="364" spans="1:65" s="2" customFormat="1" ht="19.5">
      <c r="A364" s="36"/>
      <c r="B364" s="37"/>
      <c r="C364" s="38"/>
      <c r="D364" s="200" t="s">
        <v>289</v>
      </c>
      <c r="E364" s="38"/>
      <c r="F364" s="241" t="s">
        <v>1856</v>
      </c>
      <c r="G364" s="38"/>
      <c r="H364" s="38"/>
      <c r="I364" s="195"/>
      <c r="J364" s="38"/>
      <c r="K364" s="38"/>
      <c r="L364" s="41"/>
      <c r="M364" s="196"/>
      <c r="N364" s="197"/>
      <c r="O364" s="66"/>
      <c r="P364" s="66"/>
      <c r="Q364" s="66"/>
      <c r="R364" s="66"/>
      <c r="S364" s="66"/>
      <c r="T364" s="67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9" t="s">
        <v>289</v>
      </c>
      <c r="AU364" s="19" t="s">
        <v>82</v>
      </c>
    </row>
    <row r="365" spans="1:65" s="13" customFormat="1" ht="22.5">
      <c r="B365" s="198"/>
      <c r="C365" s="199"/>
      <c r="D365" s="200" t="s">
        <v>159</v>
      </c>
      <c r="E365" s="201" t="s">
        <v>19</v>
      </c>
      <c r="F365" s="202" t="s">
        <v>1857</v>
      </c>
      <c r="G365" s="199"/>
      <c r="H365" s="201" t="s">
        <v>19</v>
      </c>
      <c r="I365" s="203"/>
      <c r="J365" s="199"/>
      <c r="K365" s="199"/>
      <c r="L365" s="204"/>
      <c r="M365" s="205"/>
      <c r="N365" s="206"/>
      <c r="O365" s="206"/>
      <c r="P365" s="206"/>
      <c r="Q365" s="206"/>
      <c r="R365" s="206"/>
      <c r="S365" s="206"/>
      <c r="T365" s="207"/>
      <c r="AT365" s="208" t="s">
        <v>159</v>
      </c>
      <c r="AU365" s="208" t="s">
        <v>82</v>
      </c>
      <c r="AV365" s="13" t="s">
        <v>80</v>
      </c>
      <c r="AW365" s="13" t="s">
        <v>34</v>
      </c>
      <c r="AX365" s="13" t="s">
        <v>73</v>
      </c>
      <c r="AY365" s="208" t="s">
        <v>148</v>
      </c>
    </row>
    <row r="366" spans="1:65" s="14" customFormat="1" ht="11.25">
      <c r="B366" s="209"/>
      <c r="C366" s="210"/>
      <c r="D366" s="200" t="s">
        <v>159</v>
      </c>
      <c r="E366" s="211" t="s">
        <v>19</v>
      </c>
      <c r="F366" s="212" t="s">
        <v>1858</v>
      </c>
      <c r="G366" s="210"/>
      <c r="H366" s="213">
        <v>1.6E-2</v>
      </c>
      <c r="I366" s="214"/>
      <c r="J366" s="210"/>
      <c r="K366" s="210"/>
      <c r="L366" s="215"/>
      <c r="M366" s="216"/>
      <c r="N366" s="217"/>
      <c r="O366" s="217"/>
      <c r="P366" s="217"/>
      <c r="Q366" s="217"/>
      <c r="R366" s="217"/>
      <c r="S366" s="217"/>
      <c r="T366" s="218"/>
      <c r="AT366" s="219" t="s">
        <v>159</v>
      </c>
      <c r="AU366" s="219" t="s">
        <v>82</v>
      </c>
      <c r="AV366" s="14" t="s">
        <v>82</v>
      </c>
      <c r="AW366" s="14" t="s">
        <v>34</v>
      </c>
      <c r="AX366" s="14" t="s">
        <v>73</v>
      </c>
      <c r="AY366" s="219" t="s">
        <v>148</v>
      </c>
    </row>
    <row r="367" spans="1:65" s="14" customFormat="1" ht="11.25">
      <c r="B367" s="209"/>
      <c r="C367" s="210"/>
      <c r="D367" s="200" t="s">
        <v>159</v>
      </c>
      <c r="E367" s="211" t="s">
        <v>19</v>
      </c>
      <c r="F367" s="212" t="s">
        <v>1859</v>
      </c>
      <c r="G367" s="210"/>
      <c r="H367" s="213">
        <v>1.6E-2</v>
      </c>
      <c r="I367" s="214"/>
      <c r="J367" s="210"/>
      <c r="K367" s="210"/>
      <c r="L367" s="215"/>
      <c r="M367" s="216"/>
      <c r="N367" s="217"/>
      <c r="O367" s="217"/>
      <c r="P367" s="217"/>
      <c r="Q367" s="217"/>
      <c r="R367" s="217"/>
      <c r="S367" s="217"/>
      <c r="T367" s="218"/>
      <c r="AT367" s="219" t="s">
        <v>159</v>
      </c>
      <c r="AU367" s="219" t="s">
        <v>82</v>
      </c>
      <c r="AV367" s="14" t="s">
        <v>82</v>
      </c>
      <c r="AW367" s="14" t="s">
        <v>34</v>
      </c>
      <c r="AX367" s="14" t="s">
        <v>73</v>
      </c>
      <c r="AY367" s="219" t="s">
        <v>148</v>
      </c>
    </row>
    <row r="368" spans="1:65" s="13" customFormat="1" ht="11.25">
      <c r="B368" s="198"/>
      <c r="C368" s="199"/>
      <c r="D368" s="200" t="s">
        <v>159</v>
      </c>
      <c r="E368" s="201" t="s">
        <v>19</v>
      </c>
      <c r="F368" s="202" t="s">
        <v>1743</v>
      </c>
      <c r="G368" s="199"/>
      <c r="H368" s="201" t="s">
        <v>19</v>
      </c>
      <c r="I368" s="203"/>
      <c r="J368" s="199"/>
      <c r="K368" s="199"/>
      <c r="L368" s="204"/>
      <c r="M368" s="205"/>
      <c r="N368" s="206"/>
      <c r="O368" s="206"/>
      <c r="P368" s="206"/>
      <c r="Q368" s="206"/>
      <c r="R368" s="206"/>
      <c r="S368" s="206"/>
      <c r="T368" s="207"/>
      <c r="AT368" s="208" t="s">
        <v>159</v>
      </c>
      <c r="AU368" s="208" t="s">
        <v>82</v>
      </c>
      <c r="AV368" s="13" t="s">
        <v>80</v>
      </c>
      <c r="AW368" s="13" t="s">
        <v>34</v>
      </c>
      <c r="AX368" s="13" t="s">
        <v>73</v>
      </c>
      <c r="AY368" s="208" t="s">
        <v>148</v>
      </c>
    </row>
    <row r="369" spans="1:65" s="14" customFormat="1" ht="11.25">
      <c r="B369" s="209"/>
      <c r="C369" s="210"/>
      <c r="D369" s="200" t="s">
        <v>159</v>
      </c>
      <c r="E369" s="211" t="s">
        <v>19</v>
      </c>
      <c r="F369" s="212" t="s">
        <v>1860</v>
      </c>
      <c r="G369" s="210"/>
      <c r="H369" s="213">
        <v>0.115</v>
      </c>
      <c r="I369" s="214"/>
      <c r="J369" s="210"/>
      <c r="K369" s="210"/>
      <c r="L369" s="215"/>
      <c r="M369" s="216"/>
      <c r="N369" s="217"/>
      <c r="O369" s="217"/>
      <c r="P369" s="217"/>
      <c r="Q369" s="217"/>
      <c r="R369" s="217"/>
      <c r="S369" s="217"/>
      <c r="T369" s="218"/>
      <c r="AT369" s="219" t="s">
        <v>159</v>
      </c>
      <c r="AU369" s="219" t="s">
        <v>82</v>
      </c>
      <c r="AV369" s="14" t="s">
        <v>82</v>
      </c>
      <c r="AW369" s="14" t="s">
        <v>34</v>
      </c>
      <c r="AX369" s="14" t="s">
        <v>73</v>
      </c>
      <c r="AY369" s="219" t="s">
        <v>148</v>
      </c>
    </row>
    <row r="370" spans="1:65" s="15" customFormat="1" ht="11.25">
      <c r="B370" s="220"/>
      <c r="C370" s="221"/>
      <c r="D370" s="200" t="s">
        <v>159</v>
      </c>
      <c r="E370" s="222" t="s">
        <v>19</v>
      </c>
      <c r="F370" s="223" t="s">
        <v>162</v>
      </c>
      <c r="G370" s="221"/>
      <c r="H370" s="224">
        <v>0.14699999999999999</v>
      </c>
      <c r="I370" s="225"/>
      <c r="J370" s="221"/>
      <c r="K370" s="221"/>
      <c r="L370" s="226"/>
      <c r="M370" s="227"/>
      <c r="N370" s="228"/>
      <c r="O370" s="228"/>
      <c r="P370" s="228"/>
      <c r="Q370" s="228"/>
      <c r="R370" s="228"/>
      <c r="S370" s="228"/>
      <c r="T370" s="229"/>
      <c r="AT370" s="230" t="s">
        <v>159</v>
      </c>
      <c r="AU370" s="230" t="s">
        <v>82</v>
      </c>
      <c r="AV370" s="15" t="s">
        <v>155</v>
      </c>
      <c r="AW370" s="15" t="s">
        <v>34</v>
      </c>
      <c r="AX370" s="15" t="s">
        <v>80</v>
      </c>
      <c r="AY370" s="230" t="s">
        <v>148</v>
      </c>
    </row>
    <row r="371" spans="1:65" s="2" customFormat="1" ht="16.5" customHeight="1">
      <c r="A371" s="36"/>
      <c r="B371" s="37"/>
      <c r="C371" s="231" t="s">
        <v>430</v>
      </c>
      <c r="D371" s="231" t="s">
        <v>234</v>
      </c>
      <c r="E371" s="232" t="s">
        <v>1861</v>
      </c>
      <c r="F371" s="233" t="s">
        <v>1862</v>
      </c>
      <c r="G371" s="234" t="s">
        <v>222</v>
      </c>
      <c r="H371" s="235">
        <v>0.21199999999999999</v>
      </c>
      <c r="I371" s="236"/>
      <c r="J371" s="237">
        <f>ROUND(I371*H371,2)</f>
        <v>0</v>
      </c>
      <c r="K371" s="233" t="s">
        <v>154</v>
      </c>
      <c r="L371" s="238"/>
      <c r="M371" s="239" t="s">
        <v>19</v>
      </c>
      <c r="N371" s="240" t="s">
        <v>44</v>
      </c>
      <c r="O371" s="66"/>
      <c r="P371" s="189">
        <f>O371*H371</f>
        <v>0</v>
      </c>
      <c r="Q371" s="189">
        <v>1</v>
      </c>
      <c r="R371" s="189">
        <f>Q371*H371</f>
        <v>0.21199999999999999</v>
      </c>
      <c r="S371" s="189">
        <v>0</v>
      </c>
      <c r="T371" s="190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91" t="s">
        <v>206</v>
      </c>
      <c r="AT371" s="191" t="s">
        <v>234</v>
      </c>
      <c r="AU371" s="191" t="s">
        <v>82</v>
      </c>
      <c r="AY371" s="19" t="s">
        <v>148</v>
      </c>
      <c r="BE371" s="192">
        <f>IF(N371="základní",J371,0)</f>
        <v>0</v>
      </c>
      <c r="BF371" s="192">
        <f>IF(N371="snížená",J371,0)</f>
        <v>0</v>
      </c>
      <c r="BG371" s="192">
        <f>IF(N371="zákl. přenesená",J371,0)</f>
        <v>0</v>
      </c>
      <c r="BH371" s="192">
        <f>IF(N371="sníž. přenesená",J371,0)</f>
        <v>0</v>
      </c>
      <c r="BI371" s="192">
        <f>IF(N371="nulová",J371,0)</f>
        <v>0</v>
      </c>
      <c r="BJ371" s="19" t="s">
        <v>80</v>
      </c>
      <c r="BK371" s="192">
        <f>ROUND(I371*H371,2)</f>
        <v>0</v>
      </c>
      <c r="BL371" s="19" t="s">
        <v>155</v>
      </c>
      <c r="BM371" s="191" t="s">
        <v>1863</v>
      </c>
    </row>
    <row r="372" spans="1:65" s="2" customFormat="1" ht="19.5">
      <c r="A372" s="36"/>
      <c r="B372" s="37"/>
      <c r="C372" s="38"/>
      <c r="D372" s="200" t="s">
        <v>289</v>
      </c>
      <c r="E372" s="38"/>
      <c r="F372" s="241" t="s">
        <v>1864</v>
      </c>
      <c r="G372" s="38"/>
      <c r="H372" s="38"/>
      <c r="I372" s="195"/>
      <c r="J372" s="38"/>
      <c r="K372" s="38"/>
      <c r="L372" s="41"/>
      <c r="M372" s="196"/>
      <c r="N372" s="197"/>
      <c r="O372" s="66"/>
      <c r="P372" s="66"/>
      <c r="Q372" s="66"/>
      <c r="R372" s="66"/>
      <c r="S372" s="66"/>
      <c r="T372" s="67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T372" s="19" t="s">
        <v>289</v>
      </c>
      <c r="AU372" s="19" t="s">
        <v>82</v>
      </c>
    </row>
    <row r="373" spans="1:65" s="13" customFormat="1" ht="11.25">
      <c r="B373" s="198"/>
      <c r="C373" s="199"/>
      <c r="D373" s="200" t="s">
        <v>159</v>
      </c>
      <c r="E373" s="201" t="s">
        <v>19</v>
      </c>
      <c r="F373" s="202" t="s">
        <v>1865</v>
      </c>
      <c r="G373" s="199"/>
      <c r="H373" s="201" t="s">
        <v>19</v>
      </c>
      <c r="I373" s="203"/>
      <c r="J373" s="199"/>
      <c r="K373" s="199"/>
      <c r="L373" s="204"/>
      <c r="M373" s="205"/>
      <c r="N373" s="206"/>
      <c r="O373" s="206"/>
      <c r="P373" s="206"/>
      <c r="Q373" s="206"/>
      <c r="R373" s="206"/>
      <c r="S373" s="206"/>
      <c r="T373" s="207"/>
      <c r="AT373" s="208" t="s">
        <v>159</v>
      </c>
      <c r="AU373" s="208" t="s">
        <v>82</v>
      </c>
      <c r="AV373" s="13" t="s">
        <v>80</v>
      </c>
      <c r="AW373" s="13" t="s">
        <v>34</v>
      </c>
      <c r="AX373" s="13" t="s">
        <v>73</v>
      </c>
      <c r="AY373" s="208" t="s">
        <v>148</v>
      </c>
    </row>
    <row r="374" spans="1:65" s="14" customFormat="1" ht="11.25">
      <c r="B374" s="209"/>
      <c r="C374" s="210"/>
      <c r="D374" s="200" t="s">
        <v>159</v>
      </c>
      <c r="E374" s="211" t="s">
        <v>19</v>
      </c>
      <c r="F374" s="212" t="s">
        <v>1866</v>
      </c>
      <c r="G374" s="210"/>
      <c r="H374" s="213">
        <v>3.3000000000000002E-2</v>
      </c>
      <c r="I374" s="214"/>
      <c r="J374" s="210"/>
      <c r="K374" s="210"/>
      <c r="L374" s="215"/>
      <c r="M374" s="216"/>
      <c r="N374" s="217"/>
      <c r="O374" s="217"/>
      <c r="P374" s="217"/>
      <c r="Q374" s="217"/>
      <c r="R374" s="217"/>
      <c r="S374" s="217"/>
      <c r="T374" s="218"/>
      <c r="AT374" s="219" t="s">
        <v>159</v>
      </c>
      <c r="AU374" s="219" t="s">
        <v>82</v>
      </c>
      <c r="AV374" s="14" t="s">
        <v>82</v>
      </c>
      <c r="AW374" s="14" t="s">
        <v>34</v>
      </c>
      <c r="AX374" s="14" t="s">
        <v>73</v>
      </c>
      <c r="AY374" s="219" t="s">
        <v>148</v>
      </c>
    </row>
    <row r="375" spans="1:65" s="14" customFormat="1" ht="11.25">
      <c r="B375" s="209"/>
      <c r="C375" s="210"/>
      <c r="D375" s="200" t="s">
        <v>159</v>
      </c>
      <c r="E375" s="211" t="s">
        <v>19</v>
      </c>
      <c r="F375" s="212" t="s">
        <v>1867</v>
      </c>
      <c r="G375" s="210"/>
      <c r="H375" s="213">
        <v>0.17899999999999999</v>
      </c>
      <c r="I375" s="214"/>
      <c r="J375" s="210"/>
      <c r="K375" s="210"/>
      <c r="L375" s="215"/>
      <c r="M375" s="216"/>
      <c r="N375" s="217"/>
      <c r="O375" s="217"/>
      <c r="P375" s="217"/>
      <c r="Q375" s="217"/>
      <c r="R375" s="217"/>
      <c r="S375" s="217"/>
      <c r="T375" s="218"/>
      <c r="AT375" s="219" t="s">
        <v>159</v>
      </c>
      <c r="AU375" s="219" t="s">
        <v>82</v>
      </c>
      <c r="AV375" s="14" t="s">
        <v>82</v>
      </c>
      <c r="AW375" s="14" t="s">
        <v>34</v>
      </c>
      <c r="AX375" s="14" t="s">
        <v>73</v>
      </c>
      <c r="AY375" s="219" t="s">
        <v>148</v>
      </c>
    </row>
    <row r="376" spans="1:65" s="15" customFormat="1" ht="11.25">
      <c r="B376" s="220"/>
      <c r="C376" s="221"/>
      <c r="D376" s="200" t="s">
        <v>159</v>
      </c>
      <c r="E376" s="222" t="s">
        <v>19</v>
      </c>
      <c r="F376" s="223" t="s">
        <v>162</v>
      </c>
      <c r="G376" s="221"/>
      <c r="H376" s="224">
        <v>0.21199999999999999</v>
      </c>
      <c r="I376" s="225"/>
      <c r="J376" s="221"/>
      <c r="K376" s="221"/>
      <c r="L376" s="226"/>
      <c r="M376" s="227"/>
      <c r="N376" s="228"/>
      <c r="O376" s="228"/>
      <c r="P376" s="228"/>
      <c r="Q376" s="228"/>
      <c r="R376" s="228"/>
      <c r="S376" s="228"/>
      <c r="T376" s="229"/>
      <c r="AT376" s="230" t="s">
        <v>159</v>
      </c>
      <c r="AU376" s="230" t="s">
        <v>82</v>
      </c>
      <c r="AV376" s="15" t="s">
        <v>155</v>
      </c>
      <c r="AW376" s="15" t="s">
        <v>34</v>
      </c>
      <c r="AX376" s="15" t="s">
        <v>80</v>
      </c>
      <c r="AY376" s="230" t="s">
        <v>148</v>
      </c>
    </row>
    <row r="377" spans="1:65" s="2" customFormat="1" ht="16.5" customHeight="1">
      <c r="A377" s="36"/>
      <c r="B377" s="37"/>
      <c r="C377" s="231" t="s">
        <v>437</v>
      </c>
      <c r="D377" s="231" t="s">
        <v>234</v>
      </c>
      <c r="E377" s="232" t="s">
        <v>1868</v>
      </c>
      <c r="F377" s="233" t="s">
        <v>1869</v>
      </c>
      <c r="G377" s="234" t="s">
        <v>222</v>
      </c>
      <c r="H377" s="235">
        <v>5.0000000000000001E-3</v>
      </c>
      <c r="I377" s="236"/>
      <c r="J377" s="237">
        <f>ROUND(I377*H377,2)</f>
        <v>0</v>
      </c>
      <c r="K377" s="233" t="s">
        <v>154</v>
      </c>
      <c r="L377" s="238"/>
      <c r="M377" s="239" t="s">
        <v>19</v>
      </c>
      <c r="N377" s="240" t="s">
        <v>44</v>
      </c>
      <c r="O377" s="66"/>
      <c r="P377" s="189">
        <f>O377*H377</f>
        <v>0</v>
      </c>
      <c r="Q377" s="189">
        <v>1</v>
      </c>
      <c r="R377" s="189">
        <f>Q377*H377</f>
        <v>5.0000000000000001E-3</v>
      </c>
      <c r="S377" s="189">
        <v>0</v>
      </c>
      <c r="T377" s="190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191" t="s">
        <v>206</v>
      </c>
      <c r="AT377" s="191" t="s">
        <v>234</v>
      </c>
      <c r="AU377" s="191" t="s">
        <v>82</v>
      </c>
      <c r="AY377" s="19" t="s">
        <v>148</v>
      </c>
      <c r="BE377" s="192">
        <f>IF(N377="základní",J377,0)</f>
        <v>0</v>
      </c>
      <c r="BF377" s="192">
        <f>IF(N377="snížená",J377,0)</f>
        <v>0</v>
      </c>
      <c r="BG377" s="192">
        <f>IF(N377="zákl. přenesená",J377,0)</f>
        <v>0</v>
      </c>
      <c r="BH377" s="192">
        <f>IF(N377="sníž. přenesená",J377,0)</f>
        <v>0</v>
      </c>
      <c r="BI377" s="192">
        <f>IF(N377="nulová",J377,0)</f>
        <v>0</v>
      </c>
      <c r="BJ377" s="19" t="s">
        <v>80</v>
      </c>
      <c r="BK377" s="192">
        <f>ROUND(I377*H377,2)</f>
        <v>0</v>
      </c>
      <c r="BL377" s="19" t="s">
        <v>155</v>
      </c>
      <c r="BM377" s="191" t="s">
        <v>1870</v>
      </c>
    </row>
    <row r="378" spans="1:65" s="2" customFormat="1" ht="19.5">
      <c r="A378" s="36"/>
      <c r="B378" s="37"/>
      <c r="C378" s="38"/>
      <c r="D378" s="200" t="s">
        <v>289</v>
      </c>
      <c r="E378" s="38"/>
      <c r="F378" s="241" t="s">
        <v>1871</v>
      </c>
      <c r="G378" s="38"/>
      <c r="H378" s="38"/>
      <c r="I378" s="195"/>
      <c r="J378" s="38"/>
      <c r="K378" s="38"/>
      <c r="L378" s="41"/>
      <c r="M378" s="196"/>
      <c r="N378" s="197"/>
      <c r="O378" s="66"/>
      <c r="P378" s="66"/>
      <c r="Q378" s="66"/>
      <c r="R378" s="66"/>
      <c r="S378" s="66"/>
      <c r="T378" s="67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T378" s="19" t="s">
        <v>289</v>
      </c>
      <c r="AU378" s="19" t="s">
        <v>82</v>
      </c>
    </row>
    <row r="379" spans="1:65" s="13" customFormat="1" ht="11.25">
      <c r="B379" s="198"/>
      <c r="C379" s="199"/>
      <c r="D379" s="200" t="s">
        <v>159</v>
      </c>
      <c r="E379" s="201" t="s">
        <v>19</v>
      </c>
      <c r="F379" s="202" t="s">
        <v>1872</v>
      </c>
      <c r="G379" s="199"/>
      <c r="H379" s="201" t="s">
        <v>19</v>
      </c>
      <c r="I379" s="203"/>
      <c r="J379" s="199"/>
      <c r="K379" s="199"/>
      <c r="L379" s="204"/>
      <c r="M379" s="205"/>
      <c r="N379" s="206"/>
      <c r="O379" s="206"/>
      <c r="P379" s="206"/>
      <c r="Q379" s="206"/>
      <c r="R379" s="206"/>
      <c r="S379" s="206"/>
      <c r="T379" s="207"/>
      <c r="AT379" s="208" t="s">
        <v>159</v>
      </c>
      <c r="AU379" s="208" t="s">
        <v>82</v>
      </c>
      <c r="AV379" s="13" t="s">
        <v>80</v>
      </c>
      <c r="AW379" s="13" t="s">
        <v>34</v>
      </c>
      <c r="AX379" s="13" t="s">
        <v>73</v>
      </c>
      <c r="AY379" s="208" t="s">
        <v>148</v>
      </c>
    </row>
    <row r="380" spans="1:65" s="14" customFormat="1" ht="11.25">
      <c r="B380" s="209"/>
      <c r="C380" s="210"/>
      <c r="D380" s="200" t="s">
        <v>159</v>
      </c>
      <c r="E380" s="211" t="s">
        <v>19</v>
      </c>
      <c r="F380" s="212" t="s">
        <v>1873</v>
      </c>
      <c r="G380" s="210"/>
      <c r="H380" s="213">
        <v>5.0000000000000001E-3</v>
      </c>
      <c r="I380" s="214"/>
      <c r="J380" s="210"/>
      <c r="K380" s="210"/>
      <c r="L380" s="215"/>
      <c r="M380" s="216"/>
      <c r="N380" s="217"/>
      <c r="O380" s="217"/>
      <c r="P380" s="217"/>
      <c r="Q380" s="217"/>
      <c r="R380" s="217"/>
      <c r="S380" s="217"/>
      <c r="T380" s="218"/>
      <c r="AT380" s="219" t="s">
        <v>159</v>
      </c>
      <c r="AU380" s="219" t="s">
        <v>82</v>
      </c>
      <c r="AV380" s="14" t="s">
        <v>82</v>
      </c>
      <c r="AW380" s="14" t="s">
        <v>34</v>
      </c>
      <c r="AX380" s="14" t="s">
        <v>73</v>
      </c>
      <c r="AY380" s="219" t="s">
        <v>148</v>
      </c>
    </row>
    <row r="381" spans="1:65" s="15" customFormat="1" ht="11.25">
      <c r="B381" s="220"/>
      <c r="C381" s="221"/>
      <c r="D381" s="200" t="s">
        <v>159</v>
      </c>
      <c r="E381" s="222" t="s">
        <v>19</v>
      </c>
      <c r="F381" s="223" t="s">
        <v>162</v>
      </c>
      <c r="G381" s="221"/>
      <c r="H381" s="224">
        <v>5.0000000000000001E-3</v>
      </c>
      <c r="I381" s="225"/>
      <c r="J381" s="221"/>
      <c r="K381" s="221"/>
      <c r="L381" s="226"/>
      <c r="M381" s="227"/>
      <c r="N381" s="228"/>
      <c r="O381" s="228"/>
      <c r="P381" s="228"/>
      <c r="Q381" s="228"/>
      <c r="R381" s="228"/>
      <c r="S381" s="228"/>
      <c r="T381" s="229"/>
      <c r="AT381" s="230" t="s">
        <v>159</v>
      </c>
      <c r="AU381" s="230" t="s">
        <v>82</v>
      </c>
      <c r="AV381" s="15" t="s">
        <v>155</v>
      </c>
      <c r="AW381" s="15" t="s">
        <v>34</v>
      </c>
      <c r="AX381" s="15" t="s">
        <v>80</v>
      </c>
      <c r="AY381" s="230" t="s">
        <v>148</v>
      </c>
    </row>
    <row r="382" spans="1:65" s="2" customFormat="1" ht="16.5" customHeight="1">
      <c r="A382" s="36"/>
      <c r="B382" s="37"/>
      <c r="C382" s="231" t="s">
        <v>443</v>
      </c>
      <c r="D382" s="231" t="s">
        <v>234</v>
      </c>
      <c r="E382" s="232" t="s">
        <v>1874</v>
      </c>
      <c r="F382" s="233" t="s">
        <v>1875</v>
      </c>
      <c r="G382" s="234" t="s">
        <v>222</v>
      </c>
      <c r="H382" s="235">
        <v>5.0999999999999997E-2</v>
      </c>
      <c r="I382" s="236"/>
      <c r="J382" s="237">
        <f>ROUND(I382*H382,2)</f>
        <v>0</v>
      </c>
      <c r="K382" s="233" t="s">
        <v>154</v>
      </c>
      <c r="L382" s="238"/>
      <c r="M382" s="239" t="s">
        <v>19</v>
      </c>
      <c r="N382" s="240" t="s">
        <v>44</v>
      </c>
      <c r="O382" s="66"/>
      <c r="P382" s="189">
        <f>O382*H382</f>
        <v>0</v>
      </c>
      <c r="Q382" s="189">
        <v>1</v>
      </c>
      <c r="R382" s="189">
        <f>Q382*H382</f>
        <v>5.0999999999999997E-2</v>
      </c>
      <c r="S382" s="189">
        <v>0</v>
      </c>
      <c r="T382" s="190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91" t="s">
        <v>206</v>
      </c>
      <c r="AT382" s="191" t="s">
        <v>234</v>
      </c>
      <c r="AU382" s="191" t="s">
        <v>82</v>
      </c>
      <c r="AY382" s="19" t="s">
        <v>148</v>
      </c>
      <c r="BE382" s="192">
        <f>IF(N382="základní",J382,0)</f>
        <v>0</v>
      </c>
      <c r="BF382" s="192">
        <f>IF(N382="snížená",J382,0)</f>
        <v>0</v>
      </c>
      <c r="BG382" s="192">
        <f>IF(N382="zákl. přenesená",J382,0)</f>
        <v>0</v>
      </c>
      <c r="BH382" s="192">
        <f>IF(N382="sníž. přenesená",J382,0)</f>
        <v>0</v>
      </c>
      <c r="BI382" s="192">
        <f>IF(N382="nulová",J382,0)</f>
        <v>0</v>
      </c>
      <c r="BJ382" s="19" t="s">
        <v>80</v>
      </c>
      <c r="BK382" s="192">
        <f>ROUND(I382*H382,2)</f>
        <v>0</v>
      </c>
      <c r="BL382" s="19" t="s">
        <v>155</v>
      </c>
      <c r="BM382" s="191" t="s">
        <v>1876</v>
      </c>
    </row>
    <row r="383" spans="1:65" s="2" customFormat="1" ht="19.5">
      <c r="A383" s="36"/>
      <c r="B383" s="37"/>
      <c r="C383" s="38"/>
      <c r="D383" s="200" t="s">
        <v>289</v>
      </c>
      <c r="E383" s="38"/>
      <c r="F383" s="241" t="s">
        <v>1877</v>
      </c>
      <c r="G383" s="38"/>
      <c r="H383" s="38"/>
      <c r="I383" s="195"/>
      <c r="J383" s="38"/>
      <c r="K383" s="38"/>
      <c r="L383" s="41"/>
      <c r="M383" s="196"/>
      <c r="N383" s="197"/>
      <c r="O383" s="66"/>
      <c r="P383" s="66"/>
      <c r="Q383" s="66"/>
      <c r="R383" s="66"/>
      <c r="S383" s="66"/>
      <c r="T383" s="67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9" t="s">
        <v>289</v>
      </c>
      <c r="AU383" s="19" t="s">
        <v>82</v>
      </c>
    </row>
    <row r="384" spans="1:65" s="13" customFormat="1" ht="11.25">
      <c r="B384" s="198"/>
      <c r="C384" s="199"/>
      <c r="D384" s="200" t="s">
        <v>159</v>
      </c>
      <c r="E384" s="201" t="s">
        <v>19</v>
      </c>
      <c r="F384" s="202" t="s">
        <v>1878</v>
      </c>
      <c r="G384" s="199"/>
      <c r="H384" s="201" t="s">
        <v>19</v>
      </c>
      <c r="I384" s="203"/>
      <c r="J384" s="199"/>
      <c r="K384" s="199"/>
      <c r="L384" s="204"/>
      <c r="M384" s="205"/>
      <c r="N384" s="206"/>
      <c r="O384" s="206"/>
      <c r="P384" s="206"/>
      <c r="Q384" s="206"/>
      <c r="R384" s="206"/>
      <c r="S384" s="206"/>
      <c r="T384" s="207"/>
      <c r="AT384" s="208" t="s">
        <v>159</v>
      </c>
      <c r="AU384" s="208" t="s">
        <v>82</v>
      </c>
      <c r="AV384" s="13" t="s">
        <v>80</v>
      </c>
      <c r="AW384" s="13" t="s">
        <v>34</v>
      </c>
      <c r="AX384" s="13" t="s">
        <v>73</v>
      </c>
      <c r="AY384" s="208" t="s">
        <v>148</v>
      </c>
    </row>
    <row r="385" spans="1:65" s="14" customFormat="1" ht="11.25">
      <c r="B385" s="209"/>
      <c r="C385" s="210"/>
      <c r="D385" s="200" t="s">
        <v>159</v>
      </c>
      <c r="E385" s="211" t="s">
        <v>19</v>
      </c>
      <c r="F385" s="212" t="s">
        <v>1879</v>
      </c>
      <c r="G385" s="210"/>
      <c r="H385" s="213">
        <v>1.7000000000000001E-2</v>
      </c>
      <c r="I385" s="214"/>
      <c r="J385" s="210"/>
      <c r="K385" s="210"/>
      <c r="L385" s="215"/>
      <c r="M385" s="216"/>
      <c r="N385" s="217"/>
      <c r="O385" s="217"/>
      <c r="P385" s="217"/>
      <c r="Q385" s="217"/>
      <c r="R385" s="217"/>
      <c r="S385" s="217"/>
      <c r="T385" s="218"/>
      <c r="AT385" s="219" t="s">
        <v>159</v>
      </c>
      <c r="AU385" s="219" t="s">
        <v>82</v>
      </c>
      <c r="AV385" s="14" t="s">
        <v>82</v>
      </c>
      <c r="AW385" s="14" t="s">
        <v>34</v>
      </c>
      <c r="AX385" s="14" t="s">
        <v>73</v>
      </c>
      <c r="AY385" s="219" t="s">
        <v>148</v>
      </c>
    </row>
    <row r="386" spans="1:65" s="14" customFormat="1" ht="11.25">
      <c r="B386" s="209"/>
      <c r="C386" s="210"/>
      <c r="D386" s="200" t="s">
        <v>159</v>
      </c>
      <c r="E386" s="211" t="s">
        <v>19</v>
      </c>
      <c r="F386" s="212" t="s">
        <v>1880</v>
      </c>
      <c r="G386" s="210"/>
      <c r="H386" s="213">
        <v>3.4000000000000002E-2</v>
      </c>
      <c r="I386" s="214"/>
      <c r="J386" s="210"/>
      <c r="K386" s="210"/>
      <c r="L386" s="215"/>
      <c r="M386" s="216"/>
      <c r="N386" s="217"/>
      <c r="O386" s="217"/>
      <c r="P386" s="217"/>
      <c r="Q386" s="217"/>
      <c r="R386" s="217"/>
      <c r="S386" s="217"/>
      <c r="T386" s="218"/>
      <c r="AT386" s="219" t="s">
        <v>159</v>
      </c>
      <c r="AU386" s="219" t="s">
        <v>82</v>
      </c>
      <c r="AV386" s="14" t="s">
        <v>82</v>
      </c>
      <c r="AW386" s="14" t="s">
        <v>34</v>
      </c>
      <c r="AX386" s="14" t="s">
        <v>73</v>
      </c>
      <c r="AY386" s="219" t="s">
        <v>148</v>
      </c>
    </row>
    <row r="387" spans="1:65" s="15" customFormat="1" ht="11.25">
      <c r="B387" s="220"/>
      <c r="C387" s="221"/>
      <c r="D387" s="200" t="s">
        <v>159</v>
      </c>
      <c r="E387" s="222" t="s">
        <v>19</v>
      </c>
      <c r="F387" s="223" t="s">
        <v>162</v>
      </c>
      <c r="G387" s="221"/>
      <c r="H387" s="224">
        <v>5.0999999999999997E-2</v>
      </c>
      <c r="I387" s="225"/>
      <c r="J387" s="221"/>
      <c r="K387" s="221"/>
      <c r="L387" s="226"/>
      <c r="M387" s="227"/>
      <c r="N387" s="228"/>
      <c r="O387" s="228"/>
      <c r="P387" s="228"/>
      <c r="Q387" s="228"/>
      <c r="R387" s="228"/>
      <c r="S387" s="228"/>
      <c r="T387" s="229"/>
      <c r="AT387" s="230" t="s">
        <v>159</v>
      </c>
      <c r="AU387" s="230" t="s">
        <v>82</v>
      </c>
      <c r="AV387" s="15" t="s">
        <v>155</v>
      </c>
      <c r="AW387" s="15" t="s">
        <v>34</v>
      </c>
      <c r="AX387" s="15" t="s">
        <v>80</v>
      </c>
      <c r="AY387" s="230" t="s">
        <v>148</v>
      </c>
    </row>
    <row r="388" spans="1:65" s="2" customFormat="1" ht="21.75" customHeight="1">
      <c r="A388" s="36"/>
      <c r="B388" s="37"/>
      <c r="C388" s="180" t="s">
        <v>448</v>
      </c>
      <c r="D388" s="180" t="s">
        <v>150</v>
      </c>
      <c r="E388" s="181" t="s">
        <v>1881</v>
      </c>
      <c r="F388" s="182" t="s">
        <v>1882</v>
      </c>
      <c r="G388" s="183" t="s">
        <v>480</v>
      </c>
      <c r="H388" s="184">
        <v>173.57499999999999</v>
      </c>
      <c r="I388" s="185"/>
      <c r="J388" s="186">
        <f>ROUND(I388*H388,2)</f>
        <v>0</v>
      </c>
      <c r="K388" s="182" t="s">
        <v>154</v>
      </c>
      <c r="L388" s="41"/>
      <c r="M388" s="187" t="s">
        <v>19</v>
      </c>
      <c r="N388" s="188" t="s">
        <v>44</v>
      </c>
      <c r="O388" s="66"/>
      <c r="P388" s="189">
        <f>O388*H388</f>
        <v>0</v>
      </c>
      <c r="Q388" s="189">
        <v>0</v>
      </c>
      <c r="R388" s="189">
        <f>Q388*H388</f>
        <v>0</v>
      </c>
      <c r="S388" s="189">
        <v>0</v>
      </c>
      <c r="T388" s="190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91" t="s">
        <v>155</v>
      </c>
      <c r="AT388" s="191" t="s">
        <v>150</v>
      </c>
      <c r="AU388" s="191" t="s">
        <v>82</v>
      </c>
      <c r="AY388" s="19" t="s">
        <v>148</v>
      </c>
      <c r="BE388" s="192">
        <f>IF(N388="základní",J388,0)</f>
        <v>0</v>
      </c>
      <c r="BF388" s="192">
        <f>IF(N388="snížená",J388,0)</f>
        <v>0</v>
      </c>
      <c r="BG388" s="192">
        <f>IF(N388="zákl. přenesená",J388,0)</f>
        <v>0</v>
      </c>
      <c r="BH388" s="192">
        <f>IF(N388="sníž. přenesená",J388,0)</f>
        <v>0</v>
      </c>
      <c r="BI388" s="192">
        <f>IF(N388="nulová",J388,0)</f>
        <v>0</v>
      </c>
      <c r="BJ388" s="19" t="s">
        <v>80</v>
      </c>
      <c r="BK388" s="192">
        <f>ROUND(I388*H388,2)</f>
        <v>0</v>
      </c>
      <c r="BL388" s="19" t="s">
        <v>155</v>
      </c>
      <c r="BM388" s="191" t="s">
        <v>1883</v>
      </c>
    </row>
    <row r="389" spans="1:65" s="2" customFormat="1" ht="11.25">
      <c r="A389" s="36"/>
      <c r="B389" s="37"/>
      <c r="C389" s="38"/>
      <c r="D389" s="193" t="s">
        <v>157</v>
      </c>
      <c r="E389" s="38"/>
      <c r="F389" s="194" t="s">
        <v>1884</v>
      </c>
      <c r="G389" s="38"/>
      <c r="H389" s="38"/>
      <c r="I389" s="195"/>
      <c r="J389" s="38"/>
      <c r="K389" s="38"/>
      <c r="L389" s="41"/>
      <c r="M389" s="196"/>
      <c r="N389" s="197"/>
      <c r="O389" s="66"/>
      <c r="P389" s="66"/>
      <c r="Q389" s="66"/>
      <c r="R389" s="66"/>
      <c r="S389" s="66"/>
      <c r="T389" s="67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T389" s="19" t="s">
        <v>157</v>
      </c>
      <c r="AU389" s="19" t="s">
        <v>82</v>
      </c>
    </row>
    <row r="390" spans="1:65" s="13" customFormat="1" ht="11.25">
      <c r="B390" s="198"/>
      <c r="C390" s="199"/>
      <c r="D390" s="200" t="s">
        <v>159</v>
      </c>
      <c r="E390" s="201" t="s">
        <v>19</v>
      </c>
      <c r="F390" s="202" t="s">
        <v>1851</v>
      </c>
      <c r="G390" s="199"/>
      <c r="H390" s="201" t="s">
        <v>19</v>
      </c>
      <c r="I390" s="203"/>
      <c r="J390" s="199"/>
      <c r="K390" s="199"/>
      <c r="L390" s="204"/>
      <c r="M390" s="205"/>
      <c r="N390" s="206"/>
      <c r="O390" s="206"/>
      <c r="P390" s="206"/>
      <c r="Q390" s="206"/>
      <c r="R390" s="206"/>
      <c r="S390" s="206"/>
      <c r="T390" s="207"/>
      <c r="AT390" s="208" t="s">
        <v>159</v>
      </c>
      <c r="AU390" s="208" t="s">
        <v>82</v>
      </c>
      <c r="AV390" s="13" t="s">
        <v>80</v>
      </c>
      <c r="AW390" s="13" t="s">
        <v>34</v>
      </c>
      <c r="AX390" s="13" t="s">
        <v>73</v>
      </c>
      <c r="AY390" s="208" t="s">
        <v>148</v>
      </c>
    </row>
    <row r="391" spans="1:65" s="14" customFormat="1" ht="11.25">
      <c r="B391" s="209"/>
      <c r="C391" s="210"/>
      <c r="D391" s="200" t="s">
        <v>159</v>
      </c>
      <c r="E391" s="211" t="s">
        <v>19</v>
      </c>
      <c r="F391" s="212" t="s">
        <v>1885</v>
      </c>
      <c r="G391" s="210"/>
      <c r="H391" s="213">
        <v>22.004999999999999</v>
      </c>
      <c r="I391" s="214"/>
      <c r="J391" s="210"/>
      <c r="K391" s="210"/>
      <c r="L391" s="215"/>
      <c r="M391" s="216"/>
      <c r="N391" s="217"/>
      <c r="O391" s="217"/>
      <c r="P391" s="217"/>
      <c r="Q391" s="217"/>
      <c r="R391" s="217"/>
      <c r="S391" s="217"/>
      <c r="T391" s="218"/>
      <c r="AT391" s="219" t="s">
        <v>159</v>
      </c>
      <c r="AU391" s="219" t="s">
        <v>82</v>
      </c>
      <c r="AV391" s="14" t="s">
        <v>82</v>
      </c>
      <c r="AW391" s="14" t="s">
        <v>34</v>
      </c>
      <c r="AX391" s="14" t="s">
        <v>73</v>
      </c>
      <c r="AY391" s="219" t="s">
        <v>148</v>
      </c>
    </row>
    <row r="392" spans="1:65" s="14" customFormat="1" ht="11.25">
      <c r="B392" s="209"/>
      <c r="C392" s="210"/>
      <c r="D392" s="200" t="s">
        <v>159</v>
      </c>
      <c r="E392" s="211" t="s">
        <v>19</v>
      </c>
      <c r="F392" s="212" t="s">
        <v>1886</v>
      </c>
      <c r="G392" s="210"/>
      <c r="H392" s="213">
        <v>24.792000000000002</v>
      </c>
      <c r="I392" s="214"/>
      <c r="J392" s="210"/>
      <c r="K392" s="210"/>
      <c r="L392" s="215"/>
      <c r="M392" s="216"/>
      <c r="N392" s="217"/>
      <c r="O392" s="217"/>
      <c r="P392" s="217"/>
      <c r="Q392" s="217"/>
      <c r="R392" s="217"/>
      <c r="S392" s="217"/>
      <c r="T392" s="218"/>
      <c r="AT392" s="219" t="s">
        <v>159</v>
      </c>
      <c r="AU392" s="219" t="s">
        <v>82</v>
      </c>
      <c r="AV392" s="14" t="s">
        <v>82</v>
      </c>
      <c r="AW392" s="14" t="s">
        <v>34</v>
      </c>
      <c r="AX392" s="14" t="s">
        <v>73</v>
      </c>
      <c r="AY392" s="219" t="s">
        <v>148</v>
      </c>
    </row>
    <row r="393" spans="1:65" s="13" customFormat="1" ht="22.5">
      <c r="B393" s="198"/>
      <c r="C393" s="199"/>
      <c r="D393" s="200" t="s">
        <v>159</v>
      </c>
      <c r="E393" s="201" t="s">
        <v>19</v>
      </c>
      <c r="F393" s="202" t="s">
        <v>1857</v>
      </c>
      <c r="G393" s="199"/>
      <c r="H393" s="201" t="s">
        <v>19</v>
      </c>
      <c r="I393" s="203"/>
      <c r="J393" s="199"/>
      <c r="K393" s="199"/>
      <c r="L393" s="204"/>
      <c r="M393" s="205"/>
      <c r="N393" s="206"/>
      <c r="O393" s="206"/>
      <c r="P393" s="206"/>
      <c r="Q393" s="206"/>
      <c r="R393" s="206"/>
      <c r="S393" s="206"/>
      <c r="T393" s="207"/>
      <c r="AT393" s="208" t="s">
        <v>159</v>
      </c>
      <c r="AU393" s="208" t="s">
        <v>82</v>
      </c>
      <c r="AV393" s="13" t="s">
        <v>80</v>
      </c>
      <c r="AW393" s="13" t="s">
        <v>34</v>
      </c>
      <c r="AX393" s="13" t="s">
        <v>73</v>
      </c>
      <c r="AY393" s="208" t="s">
        <v>148</v>
      </c>
    </row>
    <row r="394" spans="1:65" s="14" customFormat="1" ht="11.25">
      <c r="B394" s="209"/>
      <c r="C394" s="210"/>
      <c r="D394" s="200" t="s">
        <v>159</v>
      </c>
      <c r="E394" s="211" t="s">
        <v>19</v>
      </c>
      <c r="F394" s="212" t="s">
        <v>1887</v>
      </c>
      <c r="G394" s="210"/>
      <c r="H394" s="213">
        <v>15.071999999999999</v>
      </c>
      <c r="I394" s="214"/>
      <c r="J394" s="210"/>
      <c r="K394" s="210"/>
      <c r="L394" s="215"/>
      <c r="M394" s="216"/>
      <c r="N394" s="217"/>
      <c r="O394" s="217"/>
      <c r="P394" s="217"/>
      <c r="Q394" s="217"/>
      <c r="R394" s="217"/>
      <c r="S394" s="217"/>
      <c r="T394" s="218"/>
      <c r="AT394" s="219" t="s">
        <v>159</v>
      </c>
      <c r="AU394" s="219" t="s">
        <v>82</v>
      </c>
      <c r="AV394" s="14" t="s">
        <v>82</v>
      </c>
      <c r="AW394" s="14" t="s">
        <v>34</v>
      </c>
      <c r="AX394" s="14" t="s">
        <v>73</v>
      </c>
      <c r="AY394" s="219" t="s">
        <v>148</v>
      </c>
    </row>
    <row r="395" spans="1:65" s="14" customFormat="1" ht="11.25">
      <c r="B395" s="209"/>
      <c r="C395" s="210"/>
      <c r="D395" s="200" t="s">
        <v>159</v>
      </c>
      <c r="E395" s="211" t="s">
        <v>19</v>
      </c>
      <c r="F395" s="212" t="s">
        <v>1888</v>
      </c>
      <c r="G395" s="210"/>
      <c r="H395" s="213">
        <v>15.071999999999999</v>
      </c>
      <c r="I395" s="214"/>
      <c r="J395" s="210"/>
      <c r="K395" s="210"/>
      <c r="L395" s="215"/>
      <c r="M395" s="216"/>
      <c r="N395" s="217"/>
      <c r="O395" s="217"/>
      <c r="P395" s="217"/>
      <c r="Q395" s="217"/>
      <c r="R395" s="217"/>
      <c r="S395" s="217"/>
      <c r="T395" s="218"/>
      <c r="AT395" s="219" t="s">
        <v>159</v>
      </c>
      <c r="AU395" s="219" t="s">
        <v>82</v>
      </c>
      <c r="AV395" s="14" t="s">
        <v>82</v>
      </c>
      <c r="AW395" s="14" t="s">
        <v>34</v>
      </c>
      <c r="AX395" s="14" t="s">
        <v>73</v>
      </c>
      <c r="AY395" s="219" t="s">
        <v>148</v>
      </c>
    </row>
    <row r="396" spans="1:65" s="13" customFormat="1" ht="22.5">
      <c r="B396" s="198"/>
      <c r="C396" s="199"/>
      <c r="D396" s="200" t="s">
        <v>159</v>
      </c>
      <c r="E396" s="201" t="s">
        <v>19</v>
      </c>
      <c r="F396" s="202" t="s">
        <v>1837</v>
      </c>
      <c r="G396" s="199"/>
      <c r="H396" s="201" t="s">
        <v>19</v>
      </c>
      <c r="I396" s="203"/>
      <c r="J396" s="199"/>
      <c r="K396" s="199"/>
      <c r="L396" s="204"/>
      <c r="M396" s="205"/>
      <c r="N396" s="206"/>
      <c r="O396" s="206"/>
      <c r="P396" s="206"/>
      <c r="Q396" s="206"/>
      <c r="R396" s="206"/>
      <c r="S396" s="206"/>
      <c r="T396" s="207"/>
      <c r="AT396" s="208" t="s">
        <v>159</v>
      </c>
      <c r="AU396" s="208" t="s">
        <v>82</v>
      </c>
      <c r="AV396" s="13" t="s">
        <v>80</v>
      </c>
      <c r="AW396" s="13" t="s">
        <v>34</v>
      </c>
      <c r="AX396" s="13" t="s">
        <v>73</v>
      </c>
      <c r="AY396" s="208" t="s">
        <v>148</v>
      </c>
    </row>
    <row r="397" spans="1:65" s="14" customFormat="1" ht="11.25">
      <c r="B397" s="209"/>
      <c r="C397" s="210"/>
      <c r="D397" s="200" t="s">
        <v>159</v>
      </c>
      <c r="E397" s="211" t="s">
        <v>19</v>
      </c>
      <c r="F397" s="212" t="s">
        <v>1889</v>
      </c>
      <c r="G397" s="210"/>
      <c r="H397" s="213">
        <v>92.04</v>
      </c>
      <c r="I397" s="214"/>
      <c r="J397" s="210"/>
      <c r="K397" s="210"/>
      <c r="L397" s="215"/>
      <c r="M397" s="216"/>
      <c r="N397" s="217"/>
      <c r="O397" s="217"/>
      <c r="P397" s="217"/>
      <c r="Q397" s="217"/>
      <c r="R397" s="217"/>
      <c r="S397" s="217"/>
      <c r="T397" s="218"/>
      <c r="AT397" s="219" t="s">
        <v>159</v>
      </c>
      <c r="AU397" s="219" t="s">
        <v>82</v>
      </c>
      <c r="AV397" s="14" t="s">
        <v>82</v>
      </c>
      <c r="AW397" s="14" t="s">
        <v>34</v>
      </c>
      <c r="AX397" s="14" t="s">
        <v>73</v>
      </c>
      <c r="AY397" s="219" t="s">
        <v>148</v>
      </c>
    </row>
    <row r="398" spans="1:65" s="13" customFormat="1" ht="11.25">
      <c r="B398" s="198"/>
      <c r="C398" s="199"/>
      <c r="D398" s="200" t="s">
        <v>159</v>
      </c>
      <c r="E398" s="201" t="s">
        <v>19</v>
      </c>
      <c r="F398" s="202" t="s">
        <v>1872</v>
      </c>
      <c r="G398" s="199"/>
      <c r="H398" s="201" t="s">
        <v>19</v>
      </c>
      <c r="I398" s="203"/>
      <c r="J398" s="199"/>
      <c r="K398" s="199"/>
      <c r="L398" s="204"/>
      <c r="M398" s="205"/>
      <c r="N398" s="206"/>
      <c r="O398" s="206"/>
      <c r="P398" s="206"/>
      <c r="Q398" s="206"/>
      <c r="R398" s="206"/>
      <c r="S398" s="206"/>
      <c r="T398" s="207"/>
      <c r="AT398" s="208" t="s">
        <v>159</v>
      </c>
      <c r="AU398" s="208" t="s">
        <v>82</v>
      </c>
      <c r="AV398" s="13" t="s">
        <v>80</v>
      </c>
      <c r="AW398" s="13" t="s">
        <v>34</v>
      </c>
      <c r="AX398" s="13" t="s">
        <v>73</v>
      </c>
      <c r="AY398" s="208" t="s">
        <v>148</v>
      </c>
    </row>
    <row r="399" spans="1:65" s="14" customFormat="1" ht="11.25">
      <c r="B399" s="209"/>
      <c r="C399" s="210"/>
      <c r="D399" s="200" t="s">
        <v>159</v>
      </c>
      <c r="E399" s="211" t="s">
        <v>19</v>
      </c>
      <c r="F399" s="212" t="s">
        <v>1890</v>
      </c>
      <c r="G399" s="210"/>
      <c r="H399" s="213">
        <v>4.5940000000000003</v>
      </c>
      <c r="I399" s="214"/>
      <c r="J399" s="210"/>
      <c r="K399" s="210"/>
      <c r="L399" s="215"/>
      <c r="M399" s="216"/>
      <c r="N399" s="217"/>
      <c r="O399" s="217"/>
      <c r="P399" s="217"/>
      <c r="Q399" s="217"/>
      <c r="R399" s="217"/>
      <c r="S399" s="217"/>
      <c r="T399" s="218"/>
      <c r="AT399" s="219" t="s">
        <v>159</v>
      </c>
      <c r="AU399" s="219" t="s">
        <v>82</v>
      </c>
      <c r="AV399" s="14" t="s">
        <v>82</v>
      </c>
      <c r="AW399" s="14" t="s">
        <v>34</v>
      </c>
      <c r="AX399" s="14" t="s">
        <v>73</v>
      </c>
      <c r="AY399" s="219" t="s">
        <v>148</v>
      </c>
    </row>
    <row r="400" spans="1:65" s="15" customFormat="1" ht="11.25">
      <c r="B400" s="220"/>
      <c r="C400" s="221"/>
      <c r="D400" s="200" t="s">
        <v>159</v>
      </c>
      <c r="E400" s="222" t="s">
        <v>19</v>
      </c>
      <c r="F400" s="223" t="s">
        <v>162</v>
      </c>
      <c r="G400" s="221"/>
      <c r="H400" s="224">
        <v>173.57499999999999</v>
      </c>
      <c r="I400" s="225"/>
      <c r="J400" s="221"/>
      <c r="K400" s="221"/>
      <c r="L400" s="226"/>
      <c r="M400" s="227"/>
      <c r="N400" s="228"/>
      <c r="O400" s="228"/>
      <c r="P400" s="228"/>
      <c r="Q400" s="228"/>
      <c r="R400" s="228"/>
      <c r="S400" s="228"/>
      <c r="T400" s="229"/>
      <c r="AT400" s="230" t="s">
        <v>159</v>
      </c>
      <c r="AU400" s="230" t="s">
        <v>82</v>
      </c>
      <c r="AV400" s="15" t="s">
        <v>155</v>
      </c>
      <c r="AW400" s="15" t="s">
        <v>34</v>
      </c>
      <c r="AX400" s="15" t="s">
        <v>80</v>
      </c>
      <c r="AY400" s="230" t="s">
        <v>148</v>
      </c>
    </row>
    <row r="401" spans="1:65" s="2" customFormat="1" ht="21.75" customHeight="1">
      <c r="A401" s="36"/>
      <c r="B401" s="37"/>
      <c r="C401" s="180" t="s">
        <v>463</v>
      </c>
      <c r="D401" s="180" t="s">
        <v>150</v>
      </c>
      <c r="E401" s="181" t="s">
        <v>1891</v>
      </c>
      <c r="F401" s="182" t="s">
        <v>1892</v>
      </c>
      <c r="G401" s="183" t="s">
        <v>480</v>
      </c>
      <c r="H401" s="184">
        <v>173.57499999999999</v>
      </c>
      <c r="I401" s="185"/>
      <c r="J401" s="186">
        <f>ROUND(I401*H401,2)</f>
        <v>0</v>
      </c>
      <c r="K401" s="182" t="s">
        <v>154</v>
      </c>
      <c r="L401" s="41"/>
      <c r="M401" s="187" t="s">
        <v>19</v>
      </c>
      <c r="N401" s="188" t="s">
        <v>44</v>
      </c>
      <c r="O401" s="66"/>
      <c r="P401" s="189">
        <f>O401*H401</f>
        <v>0</v>
      </c>
      <c r="Q401" s="189">
        <v>2.0000000000000002E-5</v>
      </c>
      <c r="R401" s="189">
        <f>Q401*H401</f>
        <v>3.4715000000000002E-3</v>
      </c>
      <c r="S401" s="189">
        <v>0</v>
      </c>
      <c r="T401" s="190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191" t="s">
        <v>155</v>
      </c>
      <c r="AT401" s="191" t="s">
        <v>150</v>
      </c>
      <c r="AU401" s="191" t="s">
        <v>82</v>
      </c>
      <c r="AY401" s="19" t="s">
        <v>148</v>
      </c>
      <c r="BE401" s="192">
        <f>IF(N401="základní",J401,0)</f>
        <v>0</v>
      </c>
      <c r="BF401" s="192">
        <f>IF(N401="snížená",J401,0)</f>
        <v>0</v>
      </c>
      <c r="BG401" s="192">
        <f>IF(N401="zákl. přenesená",J401,0)</f>
        <v>0</v>
      </c>
      <c r="BH401" s="192">
        <f>IF(N401="sníž. přenesená",J401,0)</f>
        <v>0</v>
      </c>
      <c r="BI401" s="192">
        <f>IF(N401="nulová",J401,0)</f>
        <v>0</v>
      </c>
      <c r="BJ401" s="19" t="s">
        <v>80</v>
      </c>
      <c r="BK401" s="192">
        <f>ROUND(I401*H401,2)</f>
        <v>0</v>
      </c>
      <c r="BL401" s="19" t="s">
        <v>155</v>
      </c>
      <c r="BM401" s="191" t="s">
        <v>1893</v>
      </c>
    </row>
    <row r="402" spans="1:65" s="2" customFormat="1" ht="11.25">
      <c r="A402" s="36"/>
      <c r="B402" s="37"/>
      <c r="C402" s="38"/>
      <c r="D402" s="193" t="s">
        <v>157</v>
      </c>
      <c r="E402" s="38"/>
      <c r="F402" s="194" t="s">
        <v>1894</v>
      </c>
      <c r="G402" s="38"/>
      <c r="H402" s="38"/>
      <c r="I402" s="195"/>
      <c r="J402" s="38"/>
      <c r="K402" s="38"/>
      <c r="L402" s="41"/>
      <c r="M402" s="196"/>
      <c r="N402" s="197"/>
      <c r="O402" s="66"/>
      <c r="P402" s="66"/>
      <c r="Q402" s="66"/>
      <c r="R402" s="66"/>
      <c r="S402" s="66"/>
      <c r="T402" s="67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T402" s="19" t="s">
        <v>157</v>
      </c>
      <c r="AU402" s="19" t="s">
        <v>82</v>
      </c>
    </row>
    <row r="403" spans="1:65" s="13" customFormat="1" ht="11.25">
      <c r="B403" s="198"/>
      <c r="C403" s="199"/>
      <c r="D403" s="200" t="s">
        <v>159</v>
      </c>
      <c r="E403" s="201" t="s">
        <v>19</v>
      </c>
      <c r="F403" s="202" t="s">
        <v>1851</v>
      </c>
      <c r="G403" s="199"/>
      <c r="H403" s="201" t="s">
        <v>19</v>
      </c>
      <c r="I403" s="203"/>
      <c r="J403" s="199"/>
      <c r="K403" s="199"/>
      <c r="L403" s="204"/>
      <c r="M403" s="205"/>
      <c r="N403" s="206"/>
      <c r="O403" s="206"/>
      <c r="P403" s="206"/>
      <c r="Q403" s="206"/>
      <c r="R403" s="206"/>
      <c r="S403" s="206"/>
      <c r="T403" s="207"/>
      <c r="AT403" s="208" t="s">
        <v>159</v>
      </c>
      <c r="AU403" s="208" t="s">
        <v>82</v>
      </c>
      <c r="AV403" s="13" t="s">
        <v>80</v>
      </c>
      <c r="AW403" s="13" t="s">
        <v>34</v>
      </c>
      <c r="AX403" s="13" t="s">
        <v>73</v>
      </c>
      <c r="AY403" s="208" t="s">
        <v>148</v>
      </c>
    </row>
    <row r="404" spans="1:65" s="14" customFormat="1" ht="11.25">
      <c r="B404" s="209"/>
      <c r="C404" s="210"/>
      <c r="D404" s="200" t="s">
        <v>159</v>
      </c>
      <c r="E404" s="211" t="s">
        <v>19</v>
      </c>
      <c r="F404" s="212" t="s">
        <v>1885</v>
      </c>
      <c r="G404" s="210"/>
      <c r="H404" s="213">
        <v>22.004999999999999</v>
      </c>
      <c r="I404" s="214"/>
      <c r="J404" s="210"/>
      <c r="K404" s="210"/>
      <c r="L404" s="215"/>
      <c r="M404" s="216"/>
      <c r="N404" s="217"/>
      <c r="O404" s="217"/>
      <c r="P404" s="217"/>
      <c r="Q404" s="217"/>
      <c r="R404" s="217"/>
      <c r="S404" s="217"/>
      <c r="T404" s="218"/>
      <c r="AT404" s="219" t="s">
        <v>159</v>
      </c>
      <c r="AU404" s="219" t="s">
        <v>82</v>
      </c>
      <c r="AV404" s="14" t="s">
        <v>82</v>
      </c>
      <c r="AW404" s="14" t="s">
        <v>34</v>
      </c>
      <c r="AX404" s="14" t="s">
        <v>73</v>
      </c>
      <c r="AY404" s="219" t="s">
        <v>148</v>
      </c>
    </row>
    <row r="405" spans="1:65" s="14" customFormat="1" ht="11.25">
      <c r="B405" s="209"/>
      <c r="C405" s="210"/>
      <c r="D405" s="200" t="s">
        <v>159</v>
      </c>
      <c r="E405" s="211" t="s">
        <v>19</v>
      </c>
      <c r="F405" s="212" t="s">
        <v>1886</v>
      </c>
      <c r="G405" s="210"/>
      <c r="H405" s="213">
        <v>24.792000000000002</v>
      </c>
      <c r="I405" s="214"/>
      <c r="J405" s="210"/>
      <c r="K405" s="210"/>
      <c r="L405" s="215"/>
      <c r="M405" s="216"/>
      <c r="N405" s="217"/>
      <c r="O405" s="217"/>
      <c r="P405" s="217"/>
      <c r="Q405" s="217"/>
      <c r="R405" s="217"/>
      <c r="S405" s="217"/>
      <c r="T405" s="218"/>
      <c r="AT405" s="219" t="s">
        <v>159</v>
      </c>
      <c r="AU405" s="219" t="s">
        <v>82</v>
      </c>
      <c r="AV405" s="14" t="s">
        <v>82</v>
      </c>
      <c r="AW405" s="14" t="s">
        <v>34</v>
      </c>
      <c r="AX405" s="14" t="s">
        <v>73</v>
      </c>
      <c r="AY405" s="219" t="s">
        <v>148</v>
      </c>
    </row>
    <row r="406" spans="1:65" s="13" customFormat="1" ht="22.5">
      <c r="B406" s="198"/>
      <c r="C406" s="199"/>
      <c r="D406" s="200" t="s">
        <v>159</v>
      </c>
      <c r="E406" s="201" t="s">
        <v>19</v>
      </c>
      <c r="F406" s="202" t="s">
        <v>1857</v>
      </c>
      <c r="G406" s="199"/>
      <c r="H406" s="201" t="s">
        <v>19</v>
      </c>
      <c r="I406" s="203"/>
      <c r="J406" s="199"/>
      <c r="K406" s="199"/>
      <c r="L406" s="204"/>
      <c r="M406" s="205"/>
      <c r="N406" s="206"/>
      <c r="O406" s="206"/>
      <c r="P406" s="206"/>
      <c r="Q406" s="206"/>
      <c r="R406" s="206"/>
      <c r="S406" s="206"/>
      <c r="T406" s="207"/>
      <c r="AT406" s="208" t="s">
        <v>159</v>
      </c>
      <c r="AU406" s="208" t="s">
        <v>82</v>
      </c>
      <c r="AV406" s="13" t="s">
        <v>80</v>
      </c>
      <c r="AW406" s="13" t="s">
        <v>34</v>
      </c>
      <c r="AX406" s="13" t="s">
        <v>73</v>
      </c>
      <c r="AY406" s="208" t="s">
        <v>148</v>
      </c>
    </row>
    <row r="407" spans="1:65" s="14" customFormat="1" ht="11.25">
      <c r="B407" s="209"/>
      <c r="C407" s="210"/>
      <c r="D407" s="200" t="s">
        <v>159</v>
      </c>
      <c r="E407" s="211" t="s">
        <v>19</v>
      </c>
      <c r="F407" s="212" t="s">
        <v>1887</v>
      </c>
      <c r="G407" s="210"/>
      <c r="H407" s="213">
        <v>15.071999999999999</v>
      </c>
      <c r="I407" s="214"/>
      <c r="J407" s="210"/>
      <c r="K407" s="210"/>
      <c r="L407" s="215"/>
      <c r="M407" s="216"/>
      <c r="N407" s="217"/>
      <c r="O407" s="217"/>
      <c r="P407" s="217"/>
      <c r="Q407" s="217"/>
      <c r="R407" s="217"/>
      <c r="S407" s="217"/>
      <c r="T407" s="218"/>
      <c r="AT407" s="219" t="s">
        <v>159</v>
      </c>
      <c r="AU407" s="219" t="s">
        <v>82</v>
      </c>
      <c r="AV407" s="14" t="s">
        <v>82</v>
      </c>
      <c r="AW407" s="14" t="s">
        <v>34</v>
      </c>
      <c r="AX407" s="14" t="s">
        <v>73</v>
      </c>
      <c r="AY407" s="219" t="s">
        <v>148</v>
      </c>
    </row>
    <row r="408" spans="1:65" s="14" customFormat="1" ht="11.25">
      <c r="B408" s="209"/>
      <c r="C408" s="210"/>
      <c r="D408" s="200" t="s">
        <v>159</v>
      </c>
      <c r="E408" s="211" t="s">
        <v>19</v>
      </c>
      <c r="F408" s="212" t="s">
        <v>1888</v>
      </c>
      <c r="G408" s="210"/>
      <c r="H408" s="213">
        <v>15.071999999999999</v>
      </c>
      <c r="I408" s="214"/>
      <c r="J408" s="210"/>
      <c r="K408" s="210"/>
      <c r="L408" s="215"/>
      <c r="M408" s="216"/>
      <c r="N408" s="217"/>
      <c r="O408" s="217"/>
      <c r="P408" s="217"/>
      <c r="Q408" s="217"/>
      <c r="R408" s="217"/>
      <c r="S408" s="217"/>
      <c r="T408" s="218"/>
      <c r="AT408" s="219" t="s">
        <v>159</v>
      </c>
      <c r="AU408" s="219" t="s">
        <v>82</v>
      </c>
      <c r="AV408" s="14" t="s">
        <v>82</v>
      </c>
      <c r="AW408" s="14" t="s">
        <v>34</v>
      </c>
      <c r="AX408" s="14" t="s">
        <v>73</v>
      </c>
      <c r="AY408" s="219" t="s">
        <v>148</v>
      </c>
    </row>
    <row r="409" spans="1:65" s="13" customFormat="1" ht="22.5">
      <c r="B409" s="198"/>
      <c r="C409" s="199"/>
      <c r="D409" s="200" t="s">
        <v>159</v>
      </c>
      <c r="E409" s="201" t="s">
        <v>19</v>
      </c>
      <c r="F409" s="202" t="s">
        <v>1837</v>
      </c>
      <c r="G409" s="199"/>
      <c r="H409" s="201" t="s">
        <v>19</v>
      </c>
      <c r="I409" s="203"/>
      <c r="J409" s="199"/>
      <c r="K409" s="199"/>
      <c r="L409" s="204"/>
      <c r="M409" s="205"/>
      <c r="N409" s="206"/>
      <c r="O409" s="206"/>
      <c r="P409" s="206"/>
      <c r="Q409" s="206"/>
      <c r="R409" s="206"/>
      <c r="S409" s="206"/>
      <c r="T409" s="207"/>
      <c r="AT409" s="208" t="s">
        <v>159</v>
      </c>
      <c r="AU409" s="208" t="s">
        <v>82</v>
      </c>
      <c r="AV409" s="13" t="s">
        <v>80</v>
      </c>
      <c r="AW409" s="13" t="s">
        <v>34</v>
      </c>
      <c r="AX409" s="13" t="s">
        <v>73</v>
      </c>
      <c r="AY409" s="208" t="s">
        <v>148</v>
      </c>
    </row>
    <row r="410" spans="1:65" s="14" customFormat="1" ht="11.25">
      <c r="B410" s="209"/>
      <c r="C410" s="210"/>
      <c r="D410" s="200" t="s">
        <v>159</v>
      </c>
      <c r="E410" s="211" t="s">
        <v>19</v>
      </c>
      <c r="F410" s="212" t="s">
        <v>1889</v>
      </c>
      <c r="G410" s="210"/>
      <c r="H410" s="213">
        <v>92.04</v>
      </c>
      <c r="I410" s="214"/>
      <c r="J410" s="210"/>
      <c r="K410" s="210"/>
      <c r="L410" s="215"/>
      <c r="M410" s="216"/>
      <c r="N410" s="217"/>
      <c r="O410" s="217"/>
      <c r="P410" s="217"/>
      <c r="Q410" s="217"/>
      <c r="R410" s="217"/>
      <c r="S410" s="217"/>
      <c r="T410" s="218"/>
      <c r="AT410" s="219" t="s">
        <v>159</v>
      </c>
      <c r="AU410" s="219" t="s">
        <v>82</v>
      </c>
      <c r="AV410" s="14" t="s">
        <v>82</v>
      </c>
      <c r="AW410" s="14" t="s">
        <v>34</v>
      </c>
      <c r="AX410" s="14" t="s">
        <v>73</v>
      </c>
      <c r="AY410" s="219" t="s">
        <v>148</v>
      </c>
    </row>
    <row r="411" spans="1:65" s="13" customFormat="1" ht="11.25">
      <c r="B411" s="198"/>
      <c r="C411" s="199"/>
      <c r="D411" s="200" t="s">
        <v>159</v>
      </c>
      <c r="E411" s="201" t="s">
        <v>19</v>
      </c>
      <c r="F411" s="202" t="s">
        <v>1872</v>
      </c>
      <c r="G411" s="199"/>
      <c r="H411" s="201" t="s">
        <v>19</v>
      </c>
      <c r="I411" s="203"/>
      <c r="J411" s="199"/>
      <c r="K411" s="199"/>
      <c r="L411" s="204"/>
      <c r="M411" s="205"/>
      <c r="N411" s="206"/>
      <c r="O411" s="206"/>
      <c r="P411" s="206"/>
      <c r="Q411" s="206"/>
      <c r="R411" s="206"/>
      <c r="S411" s="206"/>
      <c r="T411" s="207"/>
      <c r="AT411" s="208" t="s">
        <v>159</v>
      </c>
      <c r="AU411" s="208" t="s">
        <v>82</v>
      </c>
      <c r="AV411" s="13" t="s">
        <v>80</v>
      </c>
      <c r="AW411" s="13" t="s">
        <v>34</v>
      </c>
      <c r="AX411" s="13" t="s">
        <v>73</v>
      </c>
      <c r="AY411" s="208" t="s">
        <v>148</v>
      </c>
    </row>
    <row r="412" spans="1:65" s="14" customFormat="1" ht="11.25">
      <c r="B412" s="209"/>
      <c r="C412" s="210"/>
      <c r="D412" s="200" t="s">
        <v>159</v>
      </c>
      <c r="E412" s="211" t="s">
        <v>19</v>
      </c>
      <c r="F412" s="212" t="s">
        <v>1890</v>
      </c>
      <c r="G412" s="210"/>
      <c r="H412" s="213">
        <v>4.5940000000000003</v>
      </c>
      <c r="I412" s="214"/>
      <c r="J412" s="210"/>
      <c r="K412" s="210"/>
      <c r="L412" s="215"/>
      <c r="M412" s="216"/>
      <c r="N412" s="217"/>
      <c r="O412" s="217"/>
      <c r="P412" s="217"/>
      <c r="Q412" s="217"/>
      <c r="R412" s="217"/>
      <c r="S412" s="217"/>
      <c r="T412" s="218"/>
      <c r="AT412" s="219" t="s">
        <v>159</v>
      </c>
      <c r="AU412" s="219" t="s">
        <v>82</v>
      </c>
      <c r="AV412" s="14" t="s">
        <v>82</v>
      </c>
      <c r="AW412" s="14" t="s">
        <v>34</v>
      </c>
      <c r="AX412" s="14" t="s">
        <v>73</v>
      </c>
      <c r="AY412" s="219" t="s">
        <v>148</v>
      </c>
    </row>
    <row r="413" spans="1:65" s="15" customFormat="1" ht="11.25">
      <c r="B413" s="220"/>
      <c r="C413" s="221"/>
      <c r="D413" s="200" t="s">
        <v>159</v>
      </c>
      <c r="E413" s="222" t="s">
        <v>19</v>
      </c>
      <c r="F413" s="223" t="s">
        <v>162</v>
      </c>
      <c r="G413" s="221"/>
      <c r="H413" s="224">
        <v>173.57499999999999</v>
      </c>
      <c r="I413" s="225"/>
      <c r="J413" s="221"/>
      <c r="K413" s="221"/>
      <c r="L413" s="226"/>
      <c r="M413" s="227"/>
      <c r="N413" s="228"/>
      <c r="O413" s="228"/>
      <c r="P413" s="228"/>
      <c r="Q413" s="228"/>
      <c r="R413" s="228"/>
      <c r="S413" s="228"/>
      <c r="T413" s="229"/>
      <c r="AT413" s="230" t="s">
        <v>159</v>
      </c>
      <c r="AU413" s="230" t="s">
        <v>82</v>
      </c>
      <c r="AV413" s="15" t="s">
        <v>155</v>
      </c>
      <c r="AW413" s="15" t="s">
        <v>34</v>
      </c>
      <c r="AX413" s="15" t="s">
        <v>80</v>
      </c>
      <c r="AY413" s="230" t="s">
        <v>148</v>
      </c>
    </row>
    <row r="414" spans="1:65" s="2" customFormat="1" ht="21.75" customHeight="1">
      <c r="A414" s="36"/>
      <c r="B414" s="37"/>
      <c r="C414" s="180" t="s">
        <v>471</v>
      </c>
      <c r="D414" s="180" t="s">
        <v>150</v>
      </c>
      <c r="E414" s="181" t="s">
        <v>1895</v>
      </c>
      <c r="F414" s="182" t="s">
        <v>1896</v>
      </c>
      <c r="G414" s="183" t="s">
        <v>165</v>
      </c>
      <c r="H414" s="184">
        <v>40</v>
      </c>
      <c r="I414" s="185"/>
      <c r="J414" s="186">
        <f>ROUND(I414*H414,2)</f>
        <v>0</v>
      </c>
      <c r="K414" s="182" t="s">
        <v>154</v>
      </c>
      <c r="L414" s="41"/>
      <c r="M414" s="187" t="s">
        <v>19</v>
      </c>
      <c r="N414" s="188" t="s">
        <v>44</v>
      </c>
      <c r="O414" s="66"/>
      <c r="P414" s="189">
        <f>O414*H414</f>
        <v>0</v>
      </c>
      <c r="Q414" s="189">
        <v>1.8000000000000001E-4</v>
      </c>
      <c r="R414" s="189">
        <f>Q414*H414</f>
        <v>7.2000000000000007E-3</v>
      </c>
      <c r="S414" s="189">
        <v>0</v>
      </c>
      <c r="T414" s="190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191" t="s">
        <v>155</v>
      </c>
      <c r="AT414" s="191" t="s">
        <v>150</v>
      </c>
      <c r="AU414" s="191" t="s">
        <v>82</v>
      </c>
      <c r="AY414" s="19" t="s">
        <v>148</v>
      </c>
      <c r="BE414" s="192">
        <f>IF(N414="základní",J414,0)</f>
        <v>0</v>
      </c>
      <c r="BF414" s="192">
        <f>IF(N414="snížená",J414,0)</f>
        <v>0</v>
      </c>
      <c r="BG414" s="192">
        <f>IF(N414="zákl. přenesená",J414,0)</f>
        <v>0</v>
      </c>
      <c r="BH414" s="192">
        <f>IF(N414="sníž. přenesená",J414,0)</f>
        <v>0</v>
      </c>
      <c r="BI414" s="192">
        <f>IF(N414="nulová",J414,0)</f>
        <v>0</v>
      </c>
      <c r="BJ414" s="19" t="s">
        <v>80</v>
      </c>
      <c r="BK414" s="192">
        <f>ROUND(I414*H414,2)</f>
        <v>0</v>
      </c>
      <c r="BL414" s="19" t="s">
        <v>155</v>
      </c>
      <c r="BM414" s="191" t="s">
        <v>1897</v>
      </c>
    </row>
    <row r="415" spans="1:65" s="2" customFormat="1" ht="11.25">
      <c r="A415" s="36"/>
      <c r="B415" s="37"/>
      <c r="C415" s="38"/>
      <c r="D415" s="193" t="s">
        <v>157</v>
      </c>
      <c r="E415" s="38"/>
      <c r="F415" s="194" t="s">
        <v>1898</v>
      </c>
      <c r="G415" s="38"/>
      <c r="H415" s="38"/>
      <c r="I415" s="195"/>
      <c r="J415" s="38"/>
      <c r="K415" s="38"/>
      <c r="L415" s="41"/>
      <c r="M415" s="196"/>
      <c r="N415" s="197"/>
      <c r="O415" s="66"/>
      <c r="P415" s="66"/>
      <c r="Q415" s="66"/>
      <c r="R415" s="66"/>
      <c r="S415" s="66"/>
      <c r="T415" s="67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T415" s="19" t="s">
        <v>157</v>
      </c>
      <c r="AU415" s="19" t="s">
        <v>82</v>
      </c>
    </row>
    <row r="416" spans="1:65" s="14" customFormat="1" ht="11.25">
      <c r="B416" s="209"/>
      <c r="C416" s="210"/>
      <c r="D416" s="200" t="s">
        <v>159</v>
      </c>
      <c r="E416" s="211" t="s">
        <v>19</v>
      </c>
      <c r="F416" s="212" t="s">
        <v>1899</v>
      </c>
      <c r="G416" s="210"/>
      <c r="H416" s="213">
        <v>28</v>
      </c>
      <c r="I416" s="214"/>
      <c r="J416" s="210"/>
      <c r="K416" s="210"/>
      <c r="L416" s="215"/>
      <c r="M416" s="216"/>
      <c r="N416" s="217"/>
      <c r="O416" s="217"/>
      <c r="P416" s="217"/>
      <c r="Q416" s="217"/>
      <c r="R416" s="217"/>
      <c r="S416" s="217"/>
      <c r="T416" s="218"/>
      <c r="AT416" s="219" t="s">
        <v>159</v>
      </c>
      <c r="AU416" s="219" t="s">
        <v>82</v>
      </c>
      <c r="AV416" s="14" t="s">
        <v>82</v>
      </c>
      <c r="AW416" s="14" t="s">
        <v>34</v>
      </c>
      <c r="AX416" s="14" t="s">
        <v>73</v>
      </c>
      <c r="AY416" s="219" t="s">
        <v>148</v>
      </c>
    </row>
    <row r="417" spans="1:65" s="14" customFormat="1" ht="11.25">
      <c r="B417" s="209"/>
      <c r="C417" s="210"/>
      <c r="D417" s="200" t="s">
        <v>159</v>
      </c>
      <c r="E417" s="211" t="s">
        <v>19</v>
      </c>
      <c r="F417" s="212" t="s">
        <v>1900</v>
      </c>
      <c r="G417" s="210"/>
      <c r="H417" s="213">
        <v>12</v>
      </c>
      <c r="I417" s="214"/>
      <c r="J417" s="210"/>
      <c r="K417" s="210"/>
      <c r="L417" s="215"/>
      <c r="M417" s="216"/>
      <c r="N417" s="217"/>
      <c r="O417" s="217"/>
      <c r="P417" s="217"/>
      <c r="Q417" s="217"/>
      <c r="R417" s="217"/>
      <c r="S417" s="217"/>
      <c r="T417" s="218"/>
      <c r="AT417" s="219" t="s">
        <v>159</v>
      </c>
      <c r="AU417" s="219" t="s">
        <v>82</v>
      </c>
      <c r="AV417" s="14" t="s">
        <v>82</v>
      </c>
      <c r="AW417" s="14" t="s">
        <v>34</v>
      </c>
      <c r="AX417" s="14" t="s">
        <v>73</v>
      </c>
      <c r="AY417" s="219" t="s">
        <v>148</v>
      </c>
    </row>
    <row r="418" spans="1:65" s="15" customFormat="1" ht="11.25">
      <c r="B418" s="220"/>
      <c r="C418" s="221"/>
      <c r="D418" s="200" t="s">
        <v>159</v>
      </c>
      <c r="E418" s="222" t="s">
        <v>19</v>
      </c>
      <c r="F418" s="223" t="s">
        <v>162</v>
      </c>
      <c r="G418" s="221"/>
      <c r="H418" s="224">
        <v>40</v>
      </c>
      <c r="I418" s="225"/>
      <c r="J418" s="221"/>
      <c r="K418" s="221"/>
      <c r="L418" s="226"/>
      <c r="M418" s="227"/>
      <c r="N418" s="228"/>
      <c r="O418" s="228"/>
      <c r="P418" s="228"/>
      <c r="Q418" s="228"/>
      <c r="R418" s="228"/>
      <c r="S418" s="228"/>
      <c r="T418" s="229"/>
      <c r="AT418" s="230" t="s">
        <v>159</v>
      </c>
      <c r="AU418" s="230" t="s">
        <v>82</v>
      </c>
      <c r="AV418" s="15" t="s">
        <v>155</v>
      </c>
      <c r="AW418" s="15" t="s">
        <v>34</v>
      </c>
      <c r="AX418" s="15" t="s">
        <v>80</v>
      </c>
      <c r="AY418" s="230" t="s">
        <v>148</v>
      </c>
    </row>
    <row r="419" spans="1:65" s="2" customFormat="1" ht="24.2" customHeight="1">
      <c r="A419" s="36"/>
      <c r="B419" s="37"/>
      <c r="C419" s="180" t="s">
        <v>477</v>
      </c>
      <c r="D419" s="180" t="s">
        <v>150</v>
      </c>
      <c r="E419" s="181" t="s">
        <v>1901</v>
      </c>
      <c r="F419" s="182" t="s">
        <v>1902</v>
      </c>
      <c r="G419" s="183" t="s">
        <v>165</v>
      </c>
      <c r="H419" s="184">
        <v>41.2</v>
      </c>
      <c r="I419" s="185"/>
      <c r="J419" s="186">
        <f>ROUND(I419*H419,2)</f>
        <v>0</v>
      </c>
      <c r="K419" s="182" t="s">
        <v>154</v>
      </c>
      <c r="L419" s="41"/>
      <c r="M419" s="187" t="s">
        <v>19</v>
      </c>
      <c r="N419" s="188" t="s">
        <v>44</v>
      </c>
      <c r="O419" s="66"/>
      <c r="P419" s="189">
        <f>O419*H419</f>
        <v>0</v>
      </c>
      <c r="Q419" s="189">
        <v>0</v>
      </c>
      <c r="R419" s="189">
        <f>Q419*H419</f>
        <v>0</v>
      </c>
      <c r="S419" s="189">
        <v>6.4000000000000001E-2</v>
      </c>
      <c r="T419" s="190">
        <f>S419*H419</f>
        <v>2.6368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91" t="s">
        <v>155</v>
      </c>
      <c r="AT419" s="191" t="s">
        <v>150</v>
      </c>
      <c r="AU419" s="191" t="s">
        <v>82</v>
      </c>
      <c r="AY419" s="19" t="s">
        <v>148</v>
      </c>
      <c r="BE419" s="192">
        <f>IF(N419="základní",J419,0)</f>
        <v>0</v>
      </c>
      <c r="BF419" s="192">
        <f>IF(N419="snížená",J419,0)</f>
        <v>0</v>
      </c>
      <c r="BG419" s="192">
        <f>IF(N419="zákl. přenesená",J419,0)</f>
        <v>0</v>
      </c>
      <c r="BH419" s="192">
        <f>IF(N419="sníž. přenesená",J419,0)</f>
        <v>0</v>
      </c>
      <c r="BI419" s="192">
        <f>IF(N419="nulová",J419,0)</f>
        <v>0</v>
      </c>
      <c r="BJ419" s="19" t="s">
        <v>80</v>
      </c>
      <c r="BK419" s="192">
        <f>ROUND(I419*H419,2)</f>
        <v>0</v>
      </c>
      <c r="BL419" s="19" t="s">
        <v>155</v>
      </c>
      <c r="BM419" s="191" t="s">
        <v>1903</v>
      </c>
    </row>
    <row r="420" spans="1:65" s="2" customFormat="1" ht="11.25">
      <c r="A420" s="36"/>
      <c r="B420" s="37"/>
      <c r="C420" s="38"/>
      <c r="D420" s="193" t="s">
        <v>157</v>
      </c>
      <c r="E420" s="38"/>
      <c r="F420" s="194" t="s">
        <v>1904</v>
      </c>
      <c r="G420" s="38"/>
      <c r="H420" s="38"/>
      <c r="I420" s="195"/>
      <c r="J420" s="38"/>
      <c r="K420" s="38"/>
      <c r="L420" s="41"/>
      <c r="M420" s="196"/>
      <c r="N420" s="197"/>
      <c r="O420" s="66"/>
      <c r="P420" s="66"/>
      <c r="Q420" s="66"/>
      <c r="R420" s="66"/>
      <c r="S420" s="66"/>
      <c r="T420" s="67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9" t="s">
        <v>157</v>
      </c>
      <c r="AU420" s="19" t="s">
        <v>82</v>
      </c>
    </row>
    <row r="421" spans="1:65" s="13" customFormat="1" ht="11.25">
      <c r="B421" s="198"/>
      <c r="C421" s="199"/>
      <c r="D421" s="200" t="s">
        <v>159</v>
      </c>
      <c r="E421" s="201" t="s">
        <v>19</v>
      </c>
      <c r="F421" s="202" t="s">
        <v>1691</v>
      </c>
      <c r="G421" s="199"/>
      <c r="H421" s="201" t="s">
        <v>19</v>
      </c>
      <c r="I421" s="203"/>
      <c r="J421" s="199"/>
      <c r="K421" s="199"/>
      <c r="L421" s="204"/>
      <c r="M421" s="205"/>
      <c r="N421" s="206"/>
      <c r="O421" s="206"/>
      <c r="P421" s="206"/>
      <c r="Q421" s="206"/>
      <c r="R421" s="206"/>
      <c r="S421" s="206"/>
      <c r="T421" s="207"/>
      <c r="AT421" s="208" t="s">
        <v>159</v>
      </c>
      <c r="AU421" s="208" t="s">
        <v>82</v>
      </c>
      <c r="AV421" s="13" t="s">
        <v>80</v>
      </c>
      <c r="AW421" s="13" t="s">
        <v>34</v>
      </c>
      <c r="AX421" s="13" t="s">
        <v>73</v>
      </c>
      <c r="AY421" s="208" t="s">
        <v>148</v>
      </c>
    </row>
    <row r="422" spans="1:65" s="14" customFormat="1" ht="11.25">
      <c r="B422" s="209"/>
      <c r="C422" s="210"/>
      <c r="D422" s="200" t="s">
        <v>159</v>
      </c>
      <c r="E422" s="211" t="s">
        <v>19</v>
      </c>
      <c r="F422" s="212" t="s">
        <v>1905</v>
      </c>
      <c r="G422" s="210"/>
      <c r="H422" s="213">
        <v>41.2</v>
      </c>
      <c r="I422" s="214"/>
      <c r="J422" s="210"/>
      <c r="K422" s="210"/>
      <c r="L422" s="215"/>
      <c r="M422" s="216"/>
      <c r="N422" s="217"/>
      <c r="O422" s="217"/>
      <c r="P422" s="217"/>
      <c r="Q422" s="217"/>
      <c r="R422" s="217"/>
      <c r="S422" s="217"/>
      <c r="T422" s="218"/>
      <c r="AT422" s="219" t="s">
        <v>159</v>
      </c>
      <c r="AU422" s="219" t="s">
        <v>82</v>
      </c>
      <c r="AV422" s="14" t="s">
        <v>82</v>
      </c>
      <c r="AW422" s="14" t="s">
        <v>34</v>
      </c>
      <c r="AX422" s="14" t="s">
        <v>73</v>
      </c>
      <c r="AY422" s="219" t="s">
        <v>148</v>
      </c>
    </row>
    <row r="423" spans="1:65" s="15" customFormat="1" ht="11.25">
      <c r="B423" s="220"/>
      <c r="C423" s="221"/>
      <c r="D423" s="200" t="s">
        <v>159</v>
      </c>
      <c r="E423" s="222" t="s">
        <v>19</v>
      </c>
      <c r="F423" s="223" t="s">
        <v>162</v>
      </c>
      <c r="G423" s="221"/>
      <c r="H423" s="224">
        <v>41.2</v>
      </c>
      <c r="I423" s="225"/>
      <c r="J423" s="221"/>
      <c r="K423" s="221"/>
      <c r="L423" s="226"/>
      <c r="M423" s="227"/>
      <c r="N423" s="228"/>
      <c r="O423" s="228"/>
      <c r="P423" s="228"/>
      <c r="Q423" s="228"/>
      <c r="R423" s="228"/>
      <c r="S423" s="228"/>
      <c r="T423" s="229"/>
      <c r="AT423" s="230" t="s">
        <v>159</v>
      </c>
      <c r="AU423" s="230" t="s">
        <v>82</v>
      </c>
      <c r="AV423" s="15" t="s">
        <v>155</v>
      </c>
      <c r="AW423" s="15" t="s">
        <v>34</v>
      </c>
      <c r="AX423" s="15" t="s">
        <v>80</v>
      </c>
      <c r="AY423" s="230" t="s">
        <v>148</v>
      </c>
    </row>
    <row r="424" spans="1:65" s="2" customFormat="1" ht="24.2" customHeight="1">
      <c r="A424" s="36"/>
      <c r="B424" s="37"/>
      <c r="C424" s="180" t="s">
        <v>491</v>
      </c>
      <c r="D424" s="180" t="s">
        <v>150</v>
      </c>
      <c r="E424" s="181" t="s">
        <v>1906</v>
      </c>
      <c r="F424" s="182" t="s">
        <v>1907</v>
      </c>
      <c r="G424" s="183" t="s">
        <v>165</v>
      </c>
      <c r="H424" s="184">
        <v>97.8</v>
      </c>
      <c r="I424" s="185"/>
      <c r="J424" s="186">
        <f>ROUND(I424*H424,2)</f>
        <v>0</v>
      </c>
      <c r="K424" s="182" t="s">
        <v>154</v>
      </c>
      <c r="L424" s="41"/>
      <c r="M424" s="187" t="s">
        <v>19</v>
      </c>
      <c r="N424" s="188" t="s">
        <v>44</v>
      </c>
      <c r="O424" s="66"/>
      <c r="P424" s="189">
        <f>O424*H424</f>
        <v>0</v>
      </c>
      <c r="Q424" s="189">
        <v>5.4239999999999997E-2</v>
      </c>
      <c r="R424" s="189">
        <f>Q424*H424</f>
        <v>5.3046719999999992</v>
      </c>
      <c r="S424" s="189">
        <v>0</v>
      </c>
      <c r="T424" s="190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191" t="s">
        <v>155</v>
      </c>
      <c r="AT424" s="191" t="s">
        <v>150</v>
      </c>
      <c r="AU424" s="191" t="s">
        <v>82</v>
      </c>
      <c r="AY424" s="19" t="s">
        <v>148</v>
      </c>
      <c r="BE424" s="192">
        <f>IF(N424="základní",J424,0)</f>
        <v>0</v>
      </c>
      <c r="BF424" s="192">
        <f>IF(N424="snížená",J424,0)</f>
        <v>0</v>
      </c>
      <c r="BG424" s="192">
        <f>IF(N424="zákl. přenesená",J424,0)</f>
        <v>0</v>
      </c>
      <c r="BH424" s="192">
        <f>IF(N424="sníž. přenesená",J424,0)</f>
        <v>0</v>
      </c>
      <c r="BI424" s="192">
        <f>IF(N424="nulová",J424,0)</f>
        <v>0</v>
      </c>
      <c r="BJ424" s="19" t="s">
        <v>80</v>
      </c>
      <c r="BK424" s="192">
        <f>ROUND(I424*H424,2)</f>
        <v>0</v>
      </c>
      <c r="BL424" s="19" t="s">
        <v>155</v>
      </c>
      <c r="BM424" s="191" t="s">
        <v>1908</v>
      </c>
    </row>
    <row r="425" spans="1:65" s="2" customFormat="1" ht="11.25">
      <c r="A425" s="36"/>
      <c r="B425" s="37"/>
      <c r="C425" s="38"/>
      <c r="D425" s="193" t="s">
        <v>157</v>
      </c>
      <c r="E425" s="38"/>
      <c r="F425" s="194" t="s">
        <v>1909</v>
      </c>
      <c r="G425" s="38"/>
      <c r="H425" s="38"/>
      <c r="I425" s="195"/>
      <c r="J425" s="38"/>
      <c r="K425" s="38"/>
      <c r="L425" s="41"/>
      <c r="M425" s="196"/>
      <c r="N425" s="197"/>
      <c r="O425" s="66"/>
      <c r="P425" s="66"/>
      <c r="Q425" s="66"/>
      <c r="R425" s="66"/>
      <c r="S425" s="66"/>
      <c r="T425" s="67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9" t="s">
        <v>157</v>
      </c>
      <c r="AU425" s="19" t="s">
        <v>82</v>
      </c>
    </row>
    <row r="426" spans="1:65" s="13" customFormat="1" ht="11.25">
      <c r="B426" s="198"/>
      <c r="C426" s="199"/>
      <c r="D426" s="200" t="s">
        <v>159</v>
      </c>
      <c r="E426" s="201" t="s">
        <v>19</v>
      </c>
      <c r="F426" s="202" t="s">
        <v>1910</v>
      </c>
      <c r="G426" s="199"/>
      <c r="H426" s="201" t="s">
        <v>19</v>
      </c>
      <c r="I426" s="203"/>
      <c r="J426" s="199"/>
      <c r="K426" s="199"/>
      <c r="L426" s="204"/>
      <c r="M426" s="205"/>
      <c r="N426" s="206"/>
      <c r="O426" s="206"/>
      <c r="P426" s="206"/>
      <c r="Q426" s="206"/>
      <c r="R426" s="206"/>
      <c r="S426" s="206"/>
      <c r="T426" s="207"/>
      <c r="AT426" s="208" t="s">
        <v>159</v>
      </c>
      <c r="AU426" s="208" t="s">
        <v>82</v>
      </c>
      <c r="AV426" s="13" t="s">
        <v>80</v>
      </c>
      <c r="AW426" s="13" t="s">
        <v>34</v>
      </c>
      <c r="AX426" s="13" t="s">
        <v>73</v>
      </c>
      <c r="AY426" s="208" t="s">
        <v>148</v>
      </c>
    </row>
    <row r="427" spans="1:65" s="14" customFormat="1" ht="11.25">
      <c r="B427" s="209"/>
      <c r="C427" s="210"/>
      <c r="D427" s="200" t="s">
        <v>159</v>
      </c>
      <c r="E427" s="211" t="s">
        <v>19</v>
      </c>
      <c r="F427" s="212" t="s">
        <v>1911</v>
      </c>
      <c r="G427" s="210"/>
      <c r="H427" s="213">
        <v>97.8</v>
      </c>
      <c r="I427" s="214"/>
      <c r="J427" s="210"/>
      <c r="K427" s="210"/>
      <c r="L427" s="215"/>
      <c r="M427" s="216"/>
      <c r="N427" s="217"/>
      <c r="O427" s="217"/>
      <c r="P427" s="217"/>
      <c r="Q427" s="217"/>
      <c r="R427" s="217"/>
      <c r="S427" s="217"/>
      <c r="T427" s="218"/>
      <c r="AT427" s="219" t="s">
        <v>159</v>
      </c>
      <c r="AU427" s="219" t="s">
        <v>82</v>
      </c>
      <c r="AV427" s="14" t="s">
        <v>82</v>
      </c>
      <c r="AW427" s="14" t="s">
        <v>34</v>
      </c>
      <c r="AX427" s="14" t="s">
        <v>73</v>
      </c>
      <c r="AY427" s="219" t="s">
        <v>148</v>
      </c>
    </row>
    <row r="428" spans="1:65" s="15" customFormat="1" ht="11.25">
      <c r="B428" s="220"/>
      <c r="C428" s="221"/>
      <c r="D428" s="200" t="s">
        <v>159</v>
      </c>
      <c r="E428" s="222" t="s">
        <v>19</v>
      </c>
      <c r="F428" s="223" t="s">
        <v>162</v>
      </c>
      <c r="G428" s="221"/>
      <c r="H428" s="224">
        <v>97.8</v>
      </c>
      <c r="I428" s="225"/>
      <c r="J428" s="221"/>
      <c r="K428" s="221"/>
      <c r="L428" s="226"/>
      <c r="M428" s="227"/>
      <c r="N428" s="228"/>
      <c r="O428" s="228"/>
      <c r="P428" s="228"/>
      <c r="Q428" s="228"/>
      <c r="R428" s="228"/>
      <c r="S428" s="228"/>
      <c r="T428" s="229"/>
      <c r="AT428" s="230" t="s">
        <v>159</v>
      </c>
      <c r="AU428" s="230" t="s">
        <v>82</v>
      </c>
      <c r="AV428" s="15" t="s">
        <v>155</v>
      </c>
      <c r="AW428" s="15" t="s">
        <v>34</v>
      </c>
      <c r="AX428" s="15" t="s">
        <v>80</v>
      </c>
      <c r="AY428" s="230" t="s">
        <v>148</v>
      </c>
    </row>
    <row r="429" spans="1:65" s="2" customFormat="1" ht="16.5" customHeight="1">
      <c r="A429" s="36"/>
      <c r="B429" s="37"/>
      <c r="C429" s="231" t="s">
        <v>496</v>
      </c>
      <c r="D429" s="231" t="s">
        <v>234</v>
      </c>
      <c r="E429" s="232" t="s">
        <v>1912</v>
      </c>
      <c r="F429" s="233" t="s">
        <v>1913</v>
      </c>
      <c r="G429" s="234" t="s">
        <v>222</v>
      </c>
      <c r="H429" s="235">
        <v>1.7869999999999999</v>
      </c>
      <c r="I429" s="236"/>
      <c r="J429" s="237">
        <f>ROUND(I429*H429,2)</f>
        <v>0</v>
      </c>
      <c r="K429" s="233" t="s">
        <v>19</v>
      </c>
      <c r="L429" s="238"/>
      <c r="M429" s="239" t="s">
        <v>19</v>
      </c>
      <c r="N429" s="240" t="s">
        <v>44</v>
      </c>
      <c r="O429" s="66"/>
      <c r="P429" s="189">
        <f>O429*H429</f>
        <v>0</v>
      </c>
      <c r="Q429" s="189">
        <v>1</v>
      </c>
      <c r="R429" s="189">
        <f>Q429*H429</f>
        <v>1.7869999999999999</v>
      </c>
      <c r="S429" s="189">
        <v>0</v>
      </c>
      <c r="T429" s="190">
        <f>S429*H429</f>
        <v>0</v>
      </c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R429" s="191" t="s">
        <v>206</v>
      </c>
      <c r="AT429" s="191" t="s">
        <v>234</v>
      </c>
      <c r="AU429" s="191" t="s">
        <v>82</v>
      </c>
      <c r="AY429" s="19" t="s">
        <v>148</v>
      </c>
      <c r="BE429" s="192">
        <f>IF(N429="základní",J429,0)</f>
        <v>0</v>
      </c>
      <c r="BF429" s="192">
        <f>IF(N429="snížená",J429,0)</f>
        <v>0</v>
      </c>
      <c r="BG429" s="192">
        <f>IF(N429="zákl. přenesená",J429,0)</f>
        <v>0</v>
      </c>
      <c r="BH429" s="192">
        <f>IF(N429="sníž. přenesená",J429,0)</f>
        <v>0</v>
      </c>
      <c r="BI429" s="192">
        <f>IF(N429="nulová",J429,0)</f>
        <v>0</v>
      </c>
      <c r="BJ429" s="19" t="s">
        <v>80</v>
      </c>
      <c r="BK429" s="192">
        <f>ROUND(I429*H429,2)</f>
        <v>0</v>
      </c>
      <c r="BL429" s="19" t="s">
        <v>155</v>
      </c>
      <c r="BM429" s="191" t="s">
        <v>1914</v>
      </c>
    </row>
    <row r="430" spans="1:65" s="2" customFormat="1" ht="19.5">
      <c r="A430" s="36"/>
      <c r="B430" s="37"/>
      <c r="C430" s="38"/>
      <c r="D430" s="200" t="s">
        <v>289</v>
      </c>
      <c r="E430" s="38"/>
      <c r="F430" s="241" t="s">
        <v>1915</v>
      </c>
      <c r="G430" s="38"/>
      <c r="H430" s="38"/>
      <c r="I430" s="195"/>
      <c r="J430" s="38"/>
      <c r="K430" s="38"/>
      <c r="L430" s="41"/>
      <c r="M430" s="196"/>
      <c r="N430" s="197"/>
      <c r="O430" s="66"/>
      <c r="P430" s="66"/>
      <c r="Q430" s="66"/>
      <c r="R430" s="66"/>
      <c r="S430" s="66"/>
      <c r="T430" s="67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T430" s="19" t="s">
        <v>289</v>
      </c>
      <c r="AU430" s="19" t="s">
        <v>82</v>
      </c>
    </row>
    <row r="431" spans="1:65" s="13" customFormat="1" ht="11.25">
      <c r="B431" s="198"/>
      <c r="C431" s="199"/>
      <c r="D431" s="200" t="s">
        <v>159</v>
      </c>
      <c r="E431" s="201" t="s">
        <v>19</v>
      </c>
      <c r="F431" s="202" t="s">
        <v>1916</v>
      </c>
      <c r="G431" s="199"/>
      <c r="H431" s="201" t="s">
        <v>19</v>
      </c>
      <c r="I431" s="203"/>
      <c r="J431" s="199"/>
      <c r="K431" s="199"/>
      <c r="L431" s="204"/>
      <c r="M431" s="205"/>
      <c r="N431" s="206"/>
      <c r="O431" s="206"/>
      <c r="P431" s="206"/>
      <c r="Q431" s="206"/>
      <c r="R431" s="206"/>
      <c r="S431" s="206"/>
      <c r="T431" s="207"/>
      <c r="AT431" s="208" t="s">
        <v>159</v>
      </c>
      <c r="AU431" s="208" t="s">
        <v>82</v>
      </c>
      <c r="AV431" s="13" t="s">
        <v>80</v>
      </c>
      <c r="AW431" s="13" t="s">
        <v>34</v>
      </c>
      <c r="AX431" s="13" t="s">
        <v>73</v>
      </c>
      <c r="AY431" s="208" t="s">
        <v>148</v>
      </c>
    </row>
    <row r="432" spans="1:65" s="14" customFormat="1" ht="11.25">
      <c r="B432" s="209"/>
      <c r="C432" s="210"/>
      <c r="D432" s="200" t="s">
        <v>159</v>
      </c>
      <c r="E432" s="211" t="s">
        <v>19</v>
      </c>
      <c r="F432" s="212" t="s">
        <v>1917</v>
      </c>
      <c r="G432" s="210"/>
      <c r="H432" s="213">
        <v>1.7869999999999999</v>
      </c>
      <c r="I432" s="214"/>
      <c r="J432" s="210"/>
      <c r="K432" s="210"/>
      <c r="L432" s="215"/>
      <c r="M432" s="216"/>
      <c r="N432" s="217"/>
      <c r="O432" s="217"/>
      <c r="P432" s="217"/>
      <c r="Q432" s="217"/>
      <c r="R432" s="217"/>
      <c r="S432" s="217"/>
      <c r="T432" s="218"/>
      <c r="AT432" s="219" t="s">
        <v>159</v>
      </c>
      <c r="AU432" s="219" t="s">
        <v>82</v>
      </c>
      <c r="AV432" s="14" t="s">
        <v>82</v>
      </c>
      <c r="AW432" s="14" t="s">
        <v>34</v>
      </c>
      <c r="AX432" s="14" t="s">
        <v>73</v>
      </c>
      <c r="AY432" s="219" t="s">
        <v>148</v>
      </c>
    </row>
    <row r="433" spans="1:65" s="15" customFormat="1" ht="11.25">
      <c r="B433" s="220"/>
      <c r="C433" s="221"/>
      <c r="D433" s="200" t="s">
        <v>159</v>
      </c>
      <c r="E433" s="222" t="s">
        <v>19</v>
      </c>
      <c r="F433" s="223" t="s">
        <v>162</v>
      </c>
      <c r="G433" s="221"/>
      <c r="H433" s="224">
        <v>1.7869999999999999</v>
      </c>
      <c r="I433" s="225"/>
      <c r="J433" s="221"/>
      <c r="K433" s="221"/>
      <c r="L433" s="226"/>
      <c r="M433" s="227"/>
      <c r="N433" s="228"/>
      <c r="O433" s="228"/>
      <c r="P433" s="228"/>
      <c r="Q433" s="228"/>
      <c r="R433" s="228"/>
      <c r="S433" s="228"/>
      <c r="T433" s="229"/>
      <c r="AT433" s="230" t="s">
        <v>159</v>
      </c>
      <c r="AU433" s="230" t="s">
        <v>82</v>
      </c>
      <c r="AV433" s="15" t="s">
        <v>155</v>
      </c>
      <c r="AW433" s="15" t="s">
        <v>34</v>
      </c>
      <c r="AX433" s="15" t="s">
        <v>80</v>
      </c>
      <c r="AY433" s="230" t="s">
        <v>148</v>
      </c>
    </row>
    <row r="434" spans="1:65" s="2" customFormat="1" ht="16.5" customHeight="1">
      <c r="A434" s="36"/>
      <c r="B434" s="37"/>
      <c r="C434" s="231" t="s">
        <v>501</v>
      </c>
      <c r="D434" s="231" t="s">
        <v>234</v>
      </c>
      <c r="E434" s="232" t="s">
        <v>1918</v>
      </c>
      <c r="F434" s="233" t="s">
        <v>1919</v>
      </c>
      <c r="G434" s="234" t="s">
        <v>222</v>
      </c>
      <c r="H434" s="235">
        <v>0.11899999999999999</v>
      </c>
      <c r="I434" s="236"/>
      <c r="J434" s="237">
        <f>ROUND(I434*H434,2)</f>
        <v>0</v>
      </c>
      <c r="K434" s="233" t="s">
        <v>154</v>
      </c>
      <c r="L434" s="238"/>
      <c r="M434" s="239" t="s">
        <v>19</v>
      </c>
      <c r="N434" s="240" t="s">
        <v>44</v>
      </c>
      <c r="O434" s="66"/>
      <c r="P434" s="189">
        <f>O434*H434</f>
        <v>0</v>
      </c>
      <c r="Q434" s="189">
        <v>1</v>
      </c>
      <c r="R434" s="189">
        <f>Q434*H434</f>
        <v>0.11899999999999999</v>
      </c>
      <c r="S434" s="189">
        <v>0</v>
      </c>
      <c r="T434" s="190">
        <f>S434*H434</f>
        <v>0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191" t="s">
        <v>206</v>
      </c>
      <c r="AT434" s="191" t="s">
        <v>234</v>
      </c>
      <c r="AU434" s="191" t="s">
        <v>82</v>
      </c>
      <c r="AY434" s="19" t="s">
        <v>148</v>
      </c>
      <c r="BE434" s="192">
        <f>IF(N434="základní",J434,0)</f>
        <v>0</v>
      </c>
      <c r="BF434" s="192">
        <f>IF(N434="snížená",J434,0)</f>
        <v>0</v>
      </c>
      <c r="BG434" s="192">
        <f>IF(N434="zákl. přenesená",J434,0)</f>
        <v>0</v>
      </c>
      <c r="BH434" s="192">
        <f>IF(N434="sníž. přenesená",J434,0)</f>
        <v>0</v>
      </c>
      <c r="BI434" s="192">
        <f>IF(N434="nulová",J434,0)</f>
        <v>0</v>
      </c>
      <c r="BJ434" s="19" t="s">
        <v>80</v>
      </c>
      <c r="BK434" s="192">
        <f>ROUND(I434*H434,2)</f>
        <v>0</v>
      </c>
      <c r="BL434" s="19" t="s">
        <v>155</v>
      </c>
      <c r="BM434" s="191" t="s">
        <v>1920</v>
      </c>
    </row>
    <row r="435" spans="1:65" s="2" customFormat="1" ht="19.5">
      <c r="A435" s="36"/>
      <c r="B435" s="37"/>
      <c r="C435" s="38"/>
      <c r="D435" s="200" t="s">
        <v>289</v>
      </c>
      <c r="E435" s="38"/>
      <c r="F435" s="241" t="s">
        <v>1921</v>
      </c>
      <c r="G435" s="38"/>
      <c r="H435" s="38"/>
      <c r="I435" s="195"/>
      <c r="J435" s="38"/>
      <c r="K435" s="38"/>
      <c r="L435" s="41"/>
      <c r="M435" s="196"/>
      <c r="N435" s="197"/>
      <c r="O435" s="66"/>
      <c r="P435" s="66"/>
      <c r="Q435" s="66"/>
      <c r="R435" s="66"/>
      <c r="S435" s="66"/>
      <c r="T435" s="67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T435" s="19" t="s">
        <v>289</v>
      </c>
      <c r="AU435" s="19" t="s">
        <v>82</v>
      </c>
    </row>
    <row r="436" spans="1:65" s="13" customFormat="1" ht="11.25">
      <c r="B436" s="198"/>
      <c r="C436" s="199"/>
      <c r="D436" s="200" t="s">
        <v>159</v>
      </c>
      <c r="E436" s="201" t="s">
        <v>19</v>
      </c>
      <c r="F436" s="202" t="s">
        <v>1922</v>
      </c>
      <c r="G436" s="199"/>
      <c r="H436" s="201" t="s">
        <v>19</v>
      </c>
      <c r="I436" s="203"/>
      <c r="J436" s="199"/>
      <c r="K436" s="199"/>
      <c r="L436" s="204"/>
      <c r="M436" s="205"/>
      <c r="N436" s="206"/>
      <c r="O436" s="206"/>
      <c r="P436" s="206"/>
      <c r="Q436" s="206"/>
      <c r="R436" s="206"/>
      <c r="S436" s="206"/>
      <c r="T436" s="207"/>
      <c r="AT436" s="208" t="s">
        <v>159</v>
      </c>
      <c r="AU436" s="208" t="s">
        <v>82</v>
      </c>
      <c r="AV436" s="13" t="s">
        <v>80</v>
      </c>
      <c r="AW436" s="13" t="s">
        <v>34</v>
      </c>
      <c r="AX436" s="13" t="s">
        <v>73</v>
      </c>
      <c r="AY436" s="208" t="s">
        <v>148</v>
      </c>
    </row>
    <row r="437" spans="1:65" s="14" customFormat="1" ht="11.25">
      <c r="B437" s="209"/>
      <c r="C437" s="210"/>
      <c r="D437" s="200" t="s">
        <v>159</v>
      </c>
      <c r="E437" s="211" t="s">
        <v>19</v>
      </c>
      <c r="F437" s="212" t="s">
        <v>1923</v>
      </c>
      <c r="G437" s="210"/>
      <c r="H437" s="213">
        <v>0.11899999999999999</v>
      </c>
      <c r="I437" s="214"/>
      <c r="J437" s="210"/>
      <c r="K437" s="210"/>
      <c r="L437" s="215"/>
      <c r="M437" s="216"/>
      <c r="N437" s="217"/>
      <c r="O437" s="217"/>
      <c r="P437" s="217"/>
      <c r="Q437" s="217"/>
      <c r="R437" s="217"/>
      <c r="S437" s="217"/>
      <c r="T437" s="218"/>
      <c r="AT437" s="219" t="s">
        <v>159</v>
      </c>
      <c r="AU437" s="219" t="s">
        <v>82</v>
      </c>
      <c r="AV437" s="14" t="s">
        <v>82</v>
      </c>
      <c r="AW437" s="14" t="s">
        <v>34</v>
      </c>
      <c r="AX437" s="14" t="s">
        <v>73</v>
      </c>
      <c r="AY437" s="219" t="s">
        <v>148</v>
      </c>
    </row>
    <row r="438" spans="1:65" s="15" customFormat="1" ht="11.25">
      <c r="B438" s="220"/>
      <c r="C438" s="221"/>
      <c r="D438" s="200" t="s">
        <v>159</v>
      </c>
      <c r="E438" s="222" t="s">
        <v>19</v>
      </c>
      <c r="F438" s="223" t="s">
        <v>162</v>
      </c>
      <c r="G438" s="221"/>
      <c r="H438" s="224">
        <v>0.11899999999999999</v>
      </c>
      <c r="I438" s="225"/>
      <c r="J438" s="221"/>
      <c r="K438" s="221"/>
      <c r="L438" s="226"/>
      <c r="M438" s="227"/>
      <c r="N438" s="228"/>
      <c r="O438" s="228"/>
      <c r="P438" s="228"/>
      <c r="Q438" s="228"/>
      <c r="R438" s="228"/>
      <c r="S438" s="228"/>
      <c r="T438" s="229"/>
      <c r="AT438" s="230" t="s">
        <v>159</v>
      </c>
      <c r="AU438" s="230" t="s">
        <v>82</v>
      </c>
      <c r="AV438" s="15" t="s">
        <v>155</v>
      </c>
      <c r="AW438" s="15" t="s">
        <v>34</v>
      </c>
      <c r="AX438" s="15" t="s">
        <v>80</v>
      </c>
      <c r="AY438" s="230" t="s">
        <v>148</v>
      </c>
    </row>
    <row r="439" spans="1:65" s="2" customFormat="1" ht="24.2" customHeight="1">
      <c r="A439" s="36"/>
      <c r="B439" s="37"/>
      <c r="C439" s="180" t="s">
        <v>508</v>
      </c>
      <c r="D439" s="180" t="s">
        <v>150</v>
      </c>
      <c r="E439" s="181" t="s">
        <v>1924</v>
      </c>
      <c r="F439" s="182" t="s">
        <v>1925</v>
      </c>
      <c r="G439" s="183" t="s">
        <v>165</v>
      </c>
      <c r="H439" s="184">
        <v>97.8</v>
      </c>
      <c r="I439" s="185"/>
      <c r="J439" s="186">
        <f>ROUND(I439*H439,2)</f>
        <v>0</v>
      </c>
      <c r="K439" s="182" t="s">
        <v>154</v>
      </c>
      <c r="L439" s="41"/>
      <c r="M439" s="187" t="s">
        <v>19</v>
      </c>
      <c r="N439" s="188" t="s">
        <v>44</v>
      </c>
      <c r="O439" s="66"/>
      <c r="P439" s="189">
        <f>O439*H439</f>
        <v>0</v>
      </c>
      <c r="Q439" s="189">
        <v>2.2300000000000002E-3</v>
      </c>
      <c r="R439" s="189">
        <f>Q439*H439</f>
        <v>0.21809400000000001</v>
      </c>
      <c r="S439" s="189">
        <v>0</v>
      </c>
      <c r="T439" s="190">
        <f>S439*H439</f>
        <v>0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191" t="s">
        <v>155</v>
      </c>
      <c r="AT439" s="191" t="s">
        <v>150</v>
      </c>
      <c r="AU439" s="191" t="s">
        <v>82</v>
      </c>
      <c r="AY439" s="19" t="s">
        <v>148</v>
      </c>
      <c r="BE439" s="192">
        <f>IF(N439="základní",J439,0)</f>
        <v>0</v>
      </c>
      <c r="BF439" s="192">
        <f>IF(N439="snížená",J439,0)</f>
        <v>0</v>
      </c>
      <c r="BG439" s="192">
        <f>IF(N439="zákl. přenesená",J439,0)</f>
        <v>0</v>
      </c>
      <c r="BH439" s="192">
        <f>IF(N439="sníž. přenesená",J439,0)</f>
        <v>0</v>
      </c>
      <c r="BI439" s="192">
        <f>IF(N439="nulová",J439,0)</f>
        <v>0</v>
      </c>
      <c r="BJ439" s="19" t="s">
        <v>80</v>
      </c>
      <c r="BK439" s="192">
        <f>ROUND(I439*H439,2)</f>
        <v>0</v>
      </c>
      <c r="BL439" s="19" t="s">
        <v>155</v>
      </c>
      <c r="BM439" s="191" t="s">
        <v>1926</v>
      </c>
    </row>
    <row r="440" spans="1:65" s="2" customFormat="1" ht="11.25">
      <c r="A440" s="36"/>
      <c r="B440" s="37"/>
      <c r="C440" s="38"/>
      <c r="D440" s="193" t="s">
        <v>157</v>
      </c>
      <c r="E440" s="38"/>
      <c r="F440" s="194" t="s">
        <v>1927</v>
      </c>
      <c r="G440" s="38"/>
      <c r="H440" s="38"/>
      <c r="I440" s="195"/>
      <c r="J440" s="38"/>
      <c r="K440" s="38"/>
      <c r="L440" s="41"/>
      <c r="M440" s="196"/>
      <c r="N440" s="197"/>
      <c r="O440" s="66"/>
      <c r="P440" s="66"/>
      <c r="Q440" s="66"/>
      <c r="R440" s="66"/>
      <c r="S440" s="66"/>
      <c r="T440" s="67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T440" s="19" t="s">
        <v>157</v>
      </c>
      <c r="AU440" s="19" t="s">
        <v>82</v>
      </c>
    </row>
    <row r="441" spans="1:65" s="13" customFormat="1" ht="11.25">
      <c r="B441" s="198"/>
      <c r="C441" s="199"/>
      <c r="D441" s="200" t="s">
        <v>159</v>
      </c>
      <c r="E441" s="201" t="s">
        <v>19</v>
      </c>
      <c r="F441" s="202" t="s">
        <v>1916</v>
      </c>
      <c r="G441" s="199"/>
      <c r="H441" s="201" t="s">
        <v>19</v>
      </c>
      <c r="I441" s="203"/>
      <c r="J441" s="199"/>
      <c r="K441" s="199"/>
      <c r="L441" s="204"/>
      <c r="M441" s="205"/>
      <c r="N441" s="206"/>
      <c r="O441" s="206"/>
      <c r="P441" s="206"/>
      <c r="Q441" s="206"/>
      <c r="R441" s="206"/>
      <c r="S441" s="206"/>
      <c r="T441" s="207"/>
      <c r="AT441" s="208" t="s">
        <v>159</v>
      </c>
      <c r="AU441" s="208" t="s">
        <v>82</v>
      </c>
      <c r="AV441" s="13" t="s">
        <v>80</v>
      </c>
      <c r="AW441" s="13" t="s">
        <v>34</v>
      </c>
      <c r="AX441" s="13" t="s">
        <v>73</v>
      </c>
      <c r="AY441" s="208" t="s">
        <v>148</v>
      </c>
    </row>
    <row r="442" spans="1:65" s="14" customFormat="1" ht="11.25">
      <c r="B442" s="209"/>
      <c r="C442" s="210"/>
      <c r="D442" s="200" t="s">
        <v>159</v>
      </c>
      <c r="E442" s="211" t="s">
        <v>19</v>
      </c>
      <c r="F442" s="212" t="s">
        <v>1911</v>
      </c>
      <c r="G442" s="210"/>
      <c r="H442" s="213">
        <v>97.8</v>
      </c>
      <c r="I442" s="214"/>
      <c r="J442" s="210"/>
      <c r="K442" s="210"/>
      <c r="L442" s="215"/>
      <c r="M442" s="216"/>
      <c r="N442" s="217"/>
      <c r="O442" s="217"/>
      <c r="P442" s="217"/>
      <c r="Q442" s="217"/>
      <c r="R442" s="217"/>
      <c r="S442" s="217"/>
      <c r="T442" s="218"/>
      <c r="AT442" s="219" t="s">
        <v>159</v>
      </c>
      <c r="AU442" s="219" t="s">
        <v>82</v>
      </c>
      <c r="AV442" s="14" t="s">
        <v>82</v>
      </c>
      <c r="AW442" s="14" t="s">
        <v>34</v>
      </c>
      <c r="AX442" s="14" t="s">
        <v>73</v>
      </c>
      <c r="AY442" s="219" t="s">
        <v>148</v>
      </c>
    </row>
    <row r="443" spans="1:65" s="15" customFormat="1" ht="11.25">
      <c r="B443" s="220"/>
      <c r="C443" s="221"/>
      <c r="D443" s="200" t="s">
        <v>159</v>
      </c>
      <c r="E443" s="222" t="s">
        <v>19</v>
      </c>
      <c r="F443" s="223" t="s">
        <v>162</v>
      </c>
      <c r="G443" s="221"/>
      <c r="H443" s="224">
        <v>97.8</v>
      </c>
      <c r="I443" s="225"/>
      <c r="J443" s="221"/>
      <c r="K443" s="221"/>
      <c r="L443" s="226"/>
      <c r="M443" s="227"/>
      <c r="N443" s="228"/>
      <c r="O443" s="228"/>
      <c r="P443" s="228"/>
      <c r="Q443" s="228"/>
      <c r="R443" s="228"/>
      <c r="S443" s="228"/>
      <c r="T443" s="229"/>
      <c r="AT443" s="230" t="s">
        <v>159</v>
      </c>
      <c r="AU443" s="230" t="s">
        <v>82</v>
      </c>
      <c r="AV443" s="15" t="s">
        <v>155</v>
      </c>
      <c r="AW443" s="15" t="s">
        <v>34</v>
      </c>
      <c r="AX443" s="15" t="s">
        <v>80</v>
      </c>
      <c r="AY443" s="230" t="s">
        <v>148</v>
      </c>
    </row>
    <row r="444" spans="1:65" s="2" customFormat="1" ht="16.5" customHeight="1">
      <c r="A444" s="36"/>
      <c r="B444" s="37"/>
      <c r="C444" s="180" t="s">
        <v>517</v>
      </c>
      <c r="D444" s="180" t="s">
        <v>150</v>
      </c>
      <c r="E444" s="181" t="s">
        <v>1928</v>
      </c>
      <c r="F444" s="182" t="s">
        <v>1929</v>
      </c>
      <c r="G444" s="183" t="s">
        <v>283</v>
      </c>
      <c r="H444" s="184">
        <v>4</v>
      </c>
      <c r="I444" s="185"/>
      <c r="J444" s="186">
        <f>ROUND(I444*H444,2)</f>
        <v>0</v>
      </c>
      <c r="K444" s="182" t="s">
        <v>154</v>
      </c>
      <c r="L444" s="41"/>
      <c r="M444" s="187" t="s">
        <v>19</v>
      </c>
      <c r="N444" s="188" t="s">
        <v>44</v>
      </c>
      <c r="O444" s="66"/>
      <c r="P444" s="189">
        <f>O444*H444</f>
        <v>0</v>
      </c>
      <c r="Q444" s="189">
        <v>6.0000000000000002E-5</v>
      </c>
      <c r="R444" s="189">
        <f>Q444*H444</f>
        <v>2.4000000000000001E-4</v>
      </c>
      <c r="S444" s="189">
        <v>0</v>
      </c>
      <c r="T444" s="190">
        <f>S444*H444</f>
        <v>0</v>
      </c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R444" s="191" t="s">
        <v>155</v>
      </c>
      <c r="AT444" s="191" t="s">
        <v>150</v>
      </c>
      <c r="AU444" s="191" t="s">
        <v>82</v>
      </c>
      <c r="AY444" s="19" t="s">
        <v>148</v>
      </c>
      <c r="BE444" s="192">
        <f>IF(N444="základní",J444,0)</f>
        <v>0</v>
      </c>
      <c r="BF444" s="192">
        <f>IF(N444="snížená",J444,0)</f>
        <v>0</v>
      </c>
      <c r="BG444" s="192">
        <f>IF(N444="zákl. přenesená",J444,0)</f>
        <v>0</v>
      </c>
      <c r="BH444" s="192">
        <f>IF(N444="sníž. přenesená",J444,0)</f>
        <v>0</v>
      </c>
      <c r="BI444" s="192">
        <f>IF(N444="nulová",J444,0)</f>
        <v>0</v>
      </c>
      <c r="BJ444" s="19" t="s">
        <v>80</v>
      </c>
      <c r="BK444" s="192">
        <f>ROUND(I444*H444,2)</f>
        <v>0</v>
      </c>
      <c r="BL444" s="19" t="s">
        <v>155</v>
      </c>
      <c r="BM444" s="191" t="s">
        <v>1930</v>
      </c>
    </row>
    <row r="445" spans="1:65" s="2" customFormat="1" ht="11.25">
      <c r="A445" s="36"/>
      <c r="B445" s="37"/>
      <c r="C445" s="38"/>
      <c r="D445" s="193" t="s">
        <v>157</v>
      </c>
      <c r="E445" s="38"/>
      <c r="F445" s="194" t="s">
        <v>1931</v>
      </c>
      <c r="G445" s="38"/>
      <c r="H445" s="38"/>
      <c r="I445" s="195"/>
      <c r="J445" s="38"/>
      <c r="K445" s="38"/>
      <c r="L445" s="41"/>
      <c r="M445" s="196"/>
      <c r="N445" s="197"/>
      <c r="O445" s="66"/>
      <c r="P445" s="66"/>
      <c r="Q445" s="66"/>
      <c r="R445" s="66"/>
      <c r="S445" s="66"/>
      <c r="T445" s="67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T445" s="19" t="s">
        <v>157</v>
      </c>
      <c r="AU445" s="19" t="s">
        <v>82</v>
      </c>
    </row>
    <row r="446" spans="1:65" s="13" customFormat="1" ht="11.25">
      <c r="B446" s="198"/>
      <c r="C446" s="199"/>
      <c r="D446" s="200" t="s">
        <v>159</v>
      </c>
      <c r="E446" s="201" t="s">
        <v>19</v>
      </c>
      <c r="F446" s="202" t="s">
        <v>506</v>
      </c>
      <c r="G446" s="199"/>
      <c r="H446" s="201" t="s">
        <v>19</v>
      </c>
      <c r="I446" s="203"/>
      <c r="J446" s="199"/>
      <c r="K446" s="199"/>
      <c r="L446" s="204"/>
      <c r="M446" s="205"/>
      <c r="N446" s="206"/>
      <c r="O446" s="206"/>
      <c r="P446" s="206"/>
      <c r="Q446" s="206"/>
      <c r="R446" s="206"/>
      <c r="S446" s="206"/>
      <c r="T446" s="207"/>
      <c r="AT446" s="208" t="s">
        <v>159</v>
      </c>
      <c r="AU446" s="208" t="s">
        <v>82</v>
      </c>
      <c r="AV446" s="13" t="s">
        <v>80</v>
      </c>
      <c r="AW446" s="13" t="s">
        <v>34</v>
      </c>
      <c r="AX446" s="13" t="s">
        <v>73</v>
      </c>
      <c r="AY446" s="208" t="s">
        <v>148</v>
      </c>
    </row>
    <row r="447" spans="1:65" s="13" customFormat="1" ht="11.25">
      <c r="B447" s="198"/>
      <c r="C447" s="199"/>
      <c r="D447" s="200" t="s">
        <v>159</v>
      </c>
      <c r="E447" s="201" t="s">
        <v>19</v>
      </c>
      <c r="F447" s="202" t="s">
        <v>1932</v>
      </c>
      <c r="G447" s="199"/>
      <c r="H447" s="201" t="s">
        <v>19</v>
      </c>
      <c r="I447" s="203"/>
      <c r="J447" s="199"/>
      <c r="K447" s="199"/>
      <c r="L447" s="204"/>
      <c r="M447" s="205"/>
      <c r="N447" s="206"/>
      <c r="O447" s="206"/>
      <c r="P447" s="206"/>
      <c r="Q447" s="206"/>
      <c r="R447" s="206"/>
      <c r="S447" s="206"/>
      <c r="T447" s="207"/>
      <c r="AT447" s="208" t="s">
        <v>159</v>
      </c>
      <c r="AU447" s="208" t="s">
        <v>82</v>
      </c>
      <c r="AV447" s="13" t="s">
        <v>80</v>
      </c>
      <c r="AW447" s="13" t="s">
        <v>34</v>
      </c>
      <c r="AX447" s="13" t="s">
        <v>73</v>
      </c>
      <c r="AY447" s="208" t="s">
        <v>148</v>
      </c>
    </row>
    <row r="448" spans="1:65" s="14" customFormat="1" ht="11.25">
      <c r="B448" s="209"/>
      <c r="C448" s="210"/>
      <c r="D448" s="200" t="s">
        <v>159</v>
      </c>
      <c r="E448" s="211" t="s">
        <v>19</v>
      </c>
      <c r="F448" s="212" t="s">
        <v>155</v>
      </c>
      <c r="G448" s="210"/>
      <c r="H448" s="213">
        <v>4</v>
      </c>
      <c r="I448" s="214"/>
      <c r="J448" s="210"/>
      <c r="K448" s="210"/>
      <c r="L448" s="215"/>
      <c r="M448" s="216"/>
      <c r="N448" s="217"/>
      <c r="O448" s="217"/>
      <c r="P448" s="217"/>
      <c r="Q448" s="217"/>
      <c r="R448" s="217"/>
      <c r="S448" s="217"/>
      <c r="T448" s="218"/>
      <c r="AT448" s="219" t="s">
        <v>159</v>
      </c>
      <c r="AU448" s="219" t="s">
        <v>82</v>
      </c>
      <c r="AV448" s="14" t="s">
        <v>82</v>
      </c>
      <c r="AW448" s="14" t="s">
        <v>34</v>
      </c>
      <c r="AX448" s="14" t="s">
        <v>73</v>
      </c>
      <c r="AY448" s="219" t="s">
        <v>148</v>
      </c>
    </row>
    <row r="449" spans="1:65" s="15" customFormat="1" ht="11.25">
      <c r="B449" s="220"/>
      <c r="C449" s="221"/>
      <c r="D449" s="200" t="s">
        <v>159</v>
      </c>
      <c r="E449" s="222" t="s">
        <v>19</v>
      </c>
      <c r="F449" s="223" t="s">
        <v>162</v>
      </c>
      <c r="G449" s="221"/>
      <c r="H449" s="224">
        <v>4</v>
      </c>
      <c r="I449" s="225"/>
      <c r="J449" s="221"/>
      <c r="K449" s="221"/>
      <c r="L449" s="226"/>
      <c r="M449" s="227"/>
      <c r="N449" s="228"/>
      <c r="O449" s="228"/>
      <c r="P449" s="228"/>
      <c r="Q449" s="228"/>
      <c r="R449" s="228"/>
      <c r="S449" s="228"/>
      <c r="T449" s="229"/>
      <c r="AT449" s="230" t="s">
        <v>159</v>
      </c>
      <c r="AU449" s="230" t="s">
        <v>82</v>
      </c>
      <c r="AV449" s="15" t="s">
        <v>155</v>
      </c>
      <c r="AW449" s="15" t="s">
        <v>34</v>
      </c>
      <c r="AX449" s="15" t="s">
        <v>80</v>
      </c>
      <c r="AY449" s="230" t="s">
        <v>148</v>
      </c>
    </row>
    <row r="450" spans="1:65" s="2" customFormat="1" ht="16.5" customHeight="1">
      <c r="A450" s="36"/>
      <c r="B450" s="37"/>
      <c r="C450" s="180" t="s">
        <v>527</v>
      </c>
      <c r="D450" s="180" t="s">
        <v>150</v>
      </c>
      <c r="E450" s="181" t="s">
        <v>1933</v>
      </c>
      <c r="F450" s="182" t="s">
        <v>1934</v>
      </c>
      <c r="G450" s="183" t="s">
        <v>283</v>
      </c>
      <c r="H450" s="184">
        <v>4</v>
      </c>
      <c r="I450" s="185"/>
      <c r="J450" s="186">
        <f>ROUND(I450*H450,2)</f>
        <v>0</v>
      </c>
      <c r="K450" s="182" t="s">
        <v>154</v>
      </c>
      <c r="L450" s="41"/>
      <c r="M450" s="187" t="s">
        <v>19</v>
      </c>
      <c r="N450" s="188" t="s">
        <v>44</v>
      </c>
      <c r="O450" s="66"/>
      <c r="P450" s="189">
        <f>O450*H450</f>
        <v>0</v>
      </c>
      <c r="Q450" s="189">
        <v>0.36965999999999999</v>
      </c>
      <c r="R450" s="189">
        <f>Q450*H450</f>
        <v>1.47864</v>
      </c>
      <c r="S450" s="189">
        <v>0</v>
      </c>
      <c r="T450" s="190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191" t="s">
        <v>155</v>
      </c>
      <c r="AT450" s="191" t="s">
        <v>150</v>
      </c>
      <c r="AU450" s="191" t="s">
        <v>82</v>
      </c>
      <c r="AY450" s="19" t="s">
        <v>148</v>
      </c>
      <c r="BE450" s="192">
        <f>IF(N450="základní",J450,0)</f>
        <v>0</v>
      </c>
      <c r="BF450" s="192">
        <f>IF(N450="snížená",J450,0)</f>
        <v>0</v>
      </c>
      <c r="BG450" s="192">
        <f>IF(N450="zákl. přenesená",J450,0)</f>
        <v>0</v>
      </c>
      <c r="BH450" s="192">
        <f>IF(N450="sníž. přenesená",J450,0)</f>
        <v>0</v>
      </c>
      <c r="BI450" s="192">
        <f>IF(N450="nulová",J450,0)</f>
        <v>0</v>
      </c>
      <c r="BJ450" s="19" t="s">
        <v>80</v>
      </c>
      <c r="BK450" s="192">
        <f>ROUND(I450*H450,2)</f>
        <v>0</v>
      </c>
      <c r="BL450" s="19" t="s">
        <v>155</v>
      </c>
      <c r="BM450" s="191" t="s">
        <v>1935</v>
      </c>
    </row>
    <row r="451" spans="1:65" s="2" customFormat="1" ht="11.25">
      <c r="A451" s="36"/>
      <c r="B451" s="37"/>
      <c r="C451" s="38"/>
      <c r="D451" s="193" t="s">
        <v>157</v>
      </c>
      <c r="E451" s="38"/>
      <c r="F451" s="194" t="s">
        <v>1936</v>
      </c>
      <c r="G451" s="38"/>
      <c r="H451" s="38"/>
      <c r="I451" s="195"/>
      <c r="J451" s="38"/>
      <c r="K451" s="38"/>
      <c r="L451" s="41"/>
      <c r="M451" s="196"/>
      <c r="N451" s="197"/>
      <c r="O451" s="66"/>
      <c r="P451" s="66"/>
      <c r="Q451" s="66"/>
      <c r="R451" s="66"/>
      <c r="S451" s="66"/>
      <c r="T451" s="67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T451" s="19" t="s">
        <v>157</v>
      </c>
      <c r="AU451" s="19" t="s">
        <v>82</v>
      </c>
    </row>
    <row r="452" spans="1:65" s="13" customFormat="1" ht="11.25">
      <c r="B452" s="198"/>
      <c r="C452" s="199"/>
      <c r="D452" s="200" t="s">
        <v>159</v>
      </c>
      <c r="E452" s="201" t="s">
        <v>19</v>
      </c>
      <c r="F452" s="202" t="s">
        <v>1691</v>
      </c>
      <c r="G452" s="199"/>
      <c r="H452" s="201" t="s">
        <v>19</v>
      </c>
      <c r="I452" s="203"/>
      <c r="J452" s="199"/>
      <c r="K452" s="199"/>
      <c r="L452" s="204"/>
      <c r="M452" s="205"/>
      <c r="N452" s="206"/>
      <c r="O452" s="206"/>
      <c r="P452" s="206"/>
      <c r="Q452" s="206"/>
      <c r="R452" s="206"/>
      <c r="S452" s="206"/>
      <c r="T452" s="207"/>
      <c r="AT452" s="208" t="s">
        <v>159</v>
      </c>
      <c r="AU452" s="208" t="s">
        <v>82</v>
      </c>
      <c r="AV452" s="13" t="s">
        <v>80</v>
      </c>
      <c r="AW452" s="13" t="s">
        <v>34</v>
      </c>
      <c r="AX452" s="13" t="s">
        <v>73</v>
      </c>
      <c r="AY452" s="208" t="s">
        <v>148</v>
      </c>
    </row>
    <row r="453" spans="1:65" s="14" customFormat="1" ht="11.25">
      <c r="B453" s="209"/>
      <c r="C453" s="210"/>
      <c r="D453" s="200" t="s">
        <v>159</v>
      </c>
      <c r="E453" s="211" t="s">
        <v>19</v>
      </c>
      <c r="F453" s="212" t="s">
        <v>1937</v>
      </c>
      <c r="G453" s="210"/>
      <c r="H453" s="213">
        <v>4</v>
      </c>
      <c r="I453" s="214"/>
      <c r="J453" s="210"/>
      <c r="K453" s="210"/>
      <c r="L453" s="215"/>
      <c r="M453" s="216"/>
      <c r="N453" s="217"/>
      <c r="O453" s="217"/>
      <c r="P453" s="217"/>
      <c r="Q453" s="217"/>
      <c r="R453" s="217"/>
      <c r="S453" s="217"/>
      <c r="T453" s="218"/>
      <c r="AT453" s="219" t="s">
        <v>159</v>
      </c>
      <c r="AU453" s="219" t="s">
        <v>82</v>
      </c>
      <c r="AV453" s="14" t="s">
        <v>82</v>
      </c>
      <c r="AW453" s="14" t="s">
        <v>34</v>
      </c>
      <c r="AX453" s="14" t="s">
        <v>73</v>
      </c>
      <c r="AY453" s="219" t="s">
        <v>148</v>
      </c>
    </row>
    <row r="454" spans="1:65" s="15" customFormat="1" ht="11.25">
      <c r="B454" s="220"/>
      <c r="C454" s="221"/>
      <c r="D454" s="200" t="s">
        <v>159</v>
      </c>
      <c r="E454" s="222" t="s">
        <v>19</v>
      </c>
      <c r="F454" s="223" t="s">
        <v>162</v>
      </c>
      <c r="G454" s="221"/>
      <c r="H454" s="224">
        <v>4</v>
      </c>
      <c r="I454" s="225"/>
      <c r="J454" s="221"/>
      <c r="K454" s="221"/>
      <c r="L454" s="226"/>
      <c r="M454" s="227"/>
      <c r="N454" s="228"/>
      <c r="O454" s="228"/>
      <c r="P454" s="228"/>
      <c r="Q454" s="228"/>
      <c r="R454" s="228"/>
      <c r="S454" s="228"/>
      <c r="T454" s="229"/>
      <c r="AT454" s="230" t="s">
        <v>159</v>
      </c>
      <c r="AU454" s="230" t="s">
        <v>82</v>
      </c>
      <c r="AV454" s="15" t="s">
        <v>155</v>
      </c>
      <c r="AW454" s="15" t="s">
        <v>34</v>
      </c>
      <c r="AX454" s="15" t="s">
        <v>80</v>
      </c>
      <c r="AY454" s="230" t="s">
        <v>148</v>
      </c>
    </row>
    <row r="455" spans="1:65" s="2" customFormat="1" ht="24.2" customHeight="1">
      <c r="A455" s="36"/>
      <c r="B455" s="37"/>
      <c r="C455" s="180" t="s">
        <v>535</v>
      </c>
      <c r="D455" s="180" t="s">
        <v>150</v>
      </c>
      <c r="E455" s="181" t="s">
        <v>1938</v>
      </c>
      <c r="F455" s="182" t="s">
        <v>1939</v>
      </c>
      <c r="G455" s="183" t="s">
        <v>153</v>
      </c>
      <c r="H455" s="184">
        <v>350.12</v>
      </c>
      <c r="I455" s="185"/>
      <c r="J455" s="186">
        <f>ROUND(I455*H455,2)</f>
        <v>0</v>
      </c>
      <c r="K455" s="182" t="s">
        <v>154</v>
      </c>
      <c r="L455" s="41"/>
      <c r="M455" s="187" t="s">
        <v>19</v>
      </c>
      <c r="N455" s="188" t="s">
        <v>44</v>
      </c>
      <c r="O455" s="66"/>
      <c r="P455" s="189">
        <f>O455*H455</f>
        <v>0</v>
      </c>
      <c r="Q455" s="189">
        <v>0</v>
      </c>
      <c r="R455" s="189">
        <f>Q455*H455</f>
        <v>0</v>
      </c>
      <c r="S455" s="189">
        <v>0</v>
      </c>
      <c r="T455" s="190">
        <f>S455*H455</f>
        <v>0</v>
      </c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R455" s="191" t="s">
        <v>155</v>
      </c>
      <c r="AT455" s="191" t="s">
        <v>150</v>
      </c>
      <c r="AU455" s="191" t="s">
        <v>82</v>
      </c>
      <c r="AY455" s="19" t="s">
        <v>148</v>
      </c>
      <c r="BE455" s="192">
        <f>IF(N455="základní",J455,0)</f>
        <v>0</v>
      </c>
      <c r="BF455" s="192">
        <f>IF(N455="snížená",J455,0)</f>
        <v>0</v>
      </c>
      <c r="BG455" s="192">
        <f>IF(N455="zákl. přenesená",J455,0)</f>
        <v>0</v>
      </c>
      <c r="BH455" s="192">
        <f>IF(N455="sníž. přenesená",J455,0)</f>
        <v>0</v>
      </c>
      <c r="BI455" s="192">
        <f>IF(N455="nulová",J455,0)</f>
        <v>0</v>
      </c>
      <c r="BJ455" s="19" t="s">
        <v>80</v>
      </c>
      <c r="BK455" s="192">
        <f>ROUND(I455*H455,2)</f>
        <v>0</v>
      </c>
      <c r="BL455" s="19" t="s">
        <v>155</v>
      </c>
      <c r="BM455" s="191" t="s">
        <v>1940</v>
      </c>
    </row>
    <row r="456" spans="1:65" s="2" customFormat="1" ht="11.25">
      <c r="A456" s="36"/>
      <c r="B456" s="37"/>
      <c r="C456" s="38"/>
      <c r="D456" s="193" t="s">
        <v>157</v>
      </c>
      <c r="E456" s="38"/>
      <c r="F456" s="194" t="s">
        <v>1941</v>
      </c>
      <c r="G456" s="38"/>
      <c r="H456" s="38"/>
      <c r="I456" s="195"/>
      <c r="J456" s="38"/>
      <c r="K456" s="38"/>
      <c r="L456" s="41"/>
      <c r="M456" s="196"/>
      <c r="N456" s="197"/>
      <c r="O456" s="66"/>
      <c r="P456" s="66"/>
      <c r="Q456" s="66"/>
      <c r="R456" s="66"/>
      <c r="S456" s="66"/>
      <c r="T456" s="67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T456" s="19" t="s">
        <v>157</v>
      </c>
      <c r="AU456" s="19" t="s">
        <v>82</v>
      </c>
    </row>
    <row r="457" spans="1:65" s="13" customFormat="1" ht="11.25">
      <c r="B457" s="198"/>
      <c r="C457" s="199"/>
      <c r="D457" s="200" t="s">
        <v>159</v>
      </c>
      <c r="E457" s="201" t="s">
        <v>19</v>
      </c>
      <c r="F457" s="202" t="s">
        <v>1942</v>
      </c>
      <c r="G457" s="199"/>
      <c r="H457" s="201" t="s">
        <v>19</v>
      </c>
      <c r="I457" s="203"/>
      <c r="J457" s="199"/>
      <c r="K457" s="199"/>
      <c r="L457" s="204"/>
      <c r="M457" s="205"/>
      <c r="N457" s="206"/>
      <c r="O457" s="206"/>
      <c r="P457" s="206"/>
      <c r="Q457" s="206"/>
      <c r="R457" s="206"/>
      <c r="S457" s="206"/>
      <c r="T457" s="207"/>
      <c r="AT457" s="208" t="s">
        <v>159</v>
      </c>
      <c r="AU457" s="208" t="s">
        <v>82</v>
      </c>
      <c r="AV457" s="13" t="s">
        <v>80</v>
      </c>
      <c r="AW457" s="13" t="s">
        <v>34</v>
      </c>
      <c r="AX457" s="13" t="s">
        <v>73</v>
      </c>
      <c r="AY457" s="208" t="s">
        <v>148</v>
      </c>
    </row>
    <row r="458" spans="1:65" s="14" customFormat="1" ht="11.25">
      <c r="B458" s="209"/>
      <c r="C458" s="210"/>
      <c r="D458" s="200" t="s">
        <v>159</v>
      </c>
      <c r="E458" s="211" t="s">
        <v>19</v>
      </c>
      <c r="F458" s="212" t="s">
        <v>1943</v>
      </c>
      <c r="G458" s="210"/>
      <c r="H458" s="213">
        <v>167.2</v>
      </c>
      <c r="I458" s="214"/>
      <c r="J458" s="210"/>
      <c r="K458" s="210"/>
      <c r="L458" s="215"/>
      <c r="M458" s="216"/>
      <c r="N458" s="217"/>
      <c r="O458" s="217"/>
      <c r="P458" s="217"/>
      <c r="Q458" s="217"/>
      <c r="R458" s="217"/>
      <c r="S458" s="217"/>
      <c r="T458" s="218"/>
      <c r="AT458" s="219" t="s">
        <v>159</v>
      </c>
      <c r="AU458" s="219" t="s">
        <v>82</v>
      </c>
      <c r="AV458" s="14" t="s">
        <v>82</v>
      </c>
      <c r="AW458" s="14" t="s">
        <v>34</v>
      </c>
      <c r="AX458" s="14" t="s">
        <v>73</v>
      </c>
      <c r="AY458" s="219" t="s">
        <v>148</v>
      </c>
    </row>
    <row r="459" spans="1:65" s="14" customFormat="1" ht="11.25">
      <c r="B459" s="209"/>
      <c r="C459" s="210"/>
      <c r="D459" s="200" t="s">
        <v>159</v>
      </c>
      <c r="E459" s="211" t="s">
        <v>19</v>
      </c>
      <c r="F459" s="212" t="s">
        <v>1944</v>
      </c>
      <c r="G459" s="210"/>
      <c r="H459" s="213">
        <v>182.92</v>
      </c>
      <c r="I459" s="214"/>
      <c r="J459" s="210"/>
      <c r="K459" s="210"/>
      <c r="L459" s="215"/>
      <c r="M459" s="216"/>
      <c r="N459" s="217"/>
      <c r="O459" s="217"/>
      <c r="P459" s="217"/>
      <c r="Q459" s="217"/>
      <c r="R459" s="217"/>
      <c r="S459" s="217"/>
      <c r="T459" s="218"/>
      <c r="AT459" s="219" t="s">
        <v>159</v>
      </c>
      <c r="AU459" s="219" t="s">
        <v>82</v>
      </c>
      <c r="AV459" s="14" t="s">
        <v>82</v>
      </c>
      <c r="AW459" s="14" t="s">
        <v>34</v>
      </c>
      <c r="AX459" s="14" t="s">
        <v>73</v>
      </c>
      <c r="AY459" s="219" t="s">
        <v>148</v>
      </c>
    </row>
    <row r="460" spans="1:65" s="15" customFormat="1" ht="11.25">
      <c r="B460" s="220"/>
      <c r="C460" s="221"/>
      <c r="D460" s="200" t="s">
        <v>159</v>
      </c>
      <c r="E460" s="222" t="s">
        <v>19</v>
      </c>
      <c r="F460" s="223" t="s">
        <v>162</v>
      </c>
      <c r="G460" s="221"/>
      <c r="H460" s="224">
        <v>350.12</v>
      </c>
      <c r="I460" s="225"/>
      <c r="J460" s="221"/>
      <c r="K460" s="221"/>
      <c r="L460" s="226"/>
      <c r="M460" s="227"/>
      <c r="N460" s="228"/>
      <c r="O460" s="228"/>
      <c r="P460" s="228"/>
      <c r="Q460" s="228"/>
      <c r="R460" s="228"/>
      <c r="S460" s="228"/>
      <c r="T460" s="229"/>
      <c r="AT460" s="230" t="s">
        <v>159</v>
      </c>
      <c r="AU460" s="230" t="s">
        <v>82</v>
      </c>
      <c r="AV460" s="15" t="s">
        <v>155</v>
      </c>
      <c r="AW460" s="15" t="s">
        <v>34</v>
      </c>
      <c r="AX460" s="15" t="s">
        <v>80</v>
      </c>
      <c r="AY460" s="230" t="s">
        <v>148</v>
      </c>
    </row>
    <row r="461" spans="1:65" s="2" customFormat="1" ht="24.2" customHeight="1">
      <c r="A461" s="36"/>
      <c r="B461" s="37"/>
      <c r="C461" s="180" t="s">
        <v>542</v>
      </c>
      <c r="D461" s="180" t="s">
        <v>150</v>
      </c>
      <c r="E461" s="181" t="s">
        <v>658</v>
      </c>
      <c r="F461" s="182" t="s">
        <v>659</v>
      </c>
      <c r="G461" s="183" t="s">
        <v>153</v>
      </c>
      <c r="H461" s="184">
        <v>225</v>
      </c>
      <c r="I461" s="185"/>
      <c r="J461" s="186">
        <f>ROUND(I461*H461,2)</f>
        <v>0</v>
      </c>
      <c r="K461" s="182" t="s">
        <v>154</v>
      </c>
      <c r="L461" s="41"/>
      <c r="M461" s="187" t="s">
        <v>19</v>
      </c>
      <c r="N461" s="188" t="s">
        <v>44</v>
      </c>
      <c r="O461" s="66"/>
      <c r="P461" s="189">
        <f>O461*H461</f>
        <v>0</v>
      </c>
      <c r="Q461" s="189">
        <v>0</v>
      </c>
      <c r="R461" s="189">
        <f>Q461*H461</f>
        <v>0</v>
      </c>
      <c r="S461" s="189">
        <v>0</v>
      </c>
      <c r="T461" s="190">
        <f>S461*H461</f>
        <v>0</v>
      </c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R461" s="191" t="s">
        <v>155</v>
      </c>
      <c r="AT461" s="191" t="s">
        <v>150</v>
      </c>
      <c r="AU461" s="191" t="s">
        <v>82</v>
      </c>
      <c r="AY461" s="19" t="s">
        <v>148</v>
      </c>
      <c r="BE461" s="192">
        <f>IF(N461="základní",J461,0)</f>
        <v>0</v>
      </c>
      <c r="BF461" s="192">
        <f>IF(N461="snížená",J461,0)</f>
        <v>0</v>
      </c>
      <c r="BG461" s="192">
        <f>IF(N461="zákl. přenesená",J461,0)</f>
        <v>0</v>
      </c>
      <c r="BH461" s="192">
        <f>IF(N461="sníž. přenesená",J461,0)</f>
        <v>0</v>
      </c>
      <c r="BI461" s="192">
        <f>IF(N461="nulová",J461,0)</f>
        <v>0</v>
      </c>
      <c r="BJ461" s="19" t="s">
        <v>80</v>
      </c>
      <c r="BK461" s="192">
        <f>ROUND(I461*H461,2)</f>
        <v>0</v>
      </c>
      <c r="BL461" s="19" t="s">
        <v>155</v>
      </c>
      <c r="BM461" s="191" t="s">
        <v>1945</v>
      </c>
    </row>
    <row r="462" spans="1:65" s="2" customFormat="1" ht="11.25">
      <c r="A462" s="36"/>
      <c r="B462" s="37"/>
      <c r="C462" s="38"/>
      <c r="D462" s="193" t="s">
        <v>157</v>
      </c>
      <c r="E462" s="38"/>
      <c r="F462" s="194" t="s">
        <v>661</v>
      </c>
      <c r="G462" s="38"/>
      <c r="H462" s="38"/>
      <c r="I462" s="195"/>
      <c r="J462" s="38"/>
      <c r="K462" s="38"/>
      <c r="L462" s="41"/>
      <c r="M462" s="196"/>
      <c r="N462" s="197"/>
      <c r="O462" s="66"/>
      <c r="P462" s="66"/>
      <c r="Q462" s="66"/>
      <c r="R462" s="66"/>
      <c r="S462" s="66"/>
      <c r="T462" s="67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T462" s="19" t="s">
        <v>157</v>
      </c>
      <c r="AU462" s="19" t="s">
        <v>82</v>
      </c>
    </row>
    <row r="463" spans="1:65" s="14" customFormat="1" ht="11.25">
      <c r="B463" s="209"/>
      <c r="C463" s="210"/>
      <c r="D463" s="200" t="s">
        <v>159</v>
      </c>
      <c r="E463" s="211" t="s">
        <v>19</v>
      </c>
      <c r="F463" s="212" t="s">
        <v>1946</v>
      </c>
      <c r="G463" s="210"/>
      <c r="H463" s="213">
        <v>225</v>
      </c>
      <c r="I463" s="214"/>
      <c r="J463" s="210"/>
      <c r="K463" s="210"/>
      <c r="L463" s="215"/>
      <c r="M463" s="216"/>
      <c r="N463" s="217"/>
      <c r="O463" s="217"/>
      <c r="P463" s="217"/>
      <c r="Q463" s="217"/>
      <c r="R463" s="217"/>
      <c r="S463" s="217"/>
      <c r="T463" s="218"/>
      <c r="AT463" s="219" t="s">
        <v>159</v>
      </c>
      <c r="AU463" s="219" t="s">
        <v>82</v>
      </c>
      <c r="AV463" s="14" t="s">
        <v>82</v>
      </c>
      <c r="AW463" s="14" t="s">
        <v>34</v>
      </c>
      <c r="AX463" s="14" t="s">
        <v>73</v>
      </c>
      <c r="AY463" s="219" t="s">
        <v>148</v>
      </c>
    </row>
    <row r="464" spans="1:65" s="15" customFormat="1" ht="11.25">
      <c r="B464" s="220"/>
      <c r="C464" s="221"/>
      <c r="D464" s="200" t="s">
        <v>159</v>
      </c>
      <c r="E464" s="222" t="s">
        <v>19</v>
      </c>
      <c r="F464" s="223" t="s">
        <v>162</v>
      </c>
      <c r="G464" s="221"/>
      <c r="H464" s="224">
        <v>225</v>
      </c>
      <c r="I464" s="225"/>
      <c r="J464" s="221"/>
      <c r="K464" s="221"/>
      <c r="L464" s="226"/>
      <c r="M464" s="227"/>
      <c r="N464" s="228"/>
      <c r="O464" s="228"/>
      <c r="P464" s="228"/>
      <c r="Q464" s="228"/>
      <c r="R464" s="228"/>
      <c r="S464" s="228"/>
      <c r="T464" s="229"/>
      <c r="AT464" s="230" t="s">
        <v>159</v>
      </c>
      <c r="AU464" s="230" t="s">
        <v>82</v>
      </c>
      <c r="AV464" s="15" t="s">
        <v>155</v>
      </c>
      <c r="AW464" s="15" t="s">
        <v>34</v>
      </c>
      <c r="AX464" s="15" t="s">
        <v>80</v>
      </c>
      <c r="AY464" s="230" t="s">
        <v>148</v>
      </c>
    </row>
    <row r="465" spans="1:65" s="2" customFormat="1" ht="24.2" customHeight="1">
      <c r="A465" s="36"/>
      <c r="B465" s="37"/>
      <c r="C465" s="180" t="s">
        <v>549</v>
      </c>
      <c r="D465" s="180" t="s">
        <v>150</v>
      </c>
      <c r="E465" s="181" t="s">
        <v>1947</v>
      </c>
      <c r="F465" s="182" t="s">
        <v>1948</v>
      </c>
      <c r="G465" s="183" t="s">
        <v>153</v>
      </c>
      <c r="H465" s="184">
        <v>15755.4</v>
      </c>
      <c r="I465" s="185"/>
      <c r="J465" s="186">
        <f>ROUND(I465*H465,2)</f>
        <v>0</v>
      </c>
      <c r="K465" s="182" t="s">
        <v>154</v>
      </c>
      <c r="L465" s="41"/>
      <c r="M465" s="187" t="s">
        <v>19</v>
      </c>
      <c r="N465" s="188" t="s">
        <v>44</v>
      </c>
      <c r="O465" s="66"/>
      <c r="P465" s="189">
        <f>O465*H465</f>
        <v>0</v>
      </c>
      <c r="Q465" s="189">
        <v>0</v>
      </c>
      <c r="R465" s="189">
        <f>Q465*H465</f>
        <v>0</v>
      </c>
      <c r="S465" s="189">
        <v>0</v>
      </c>
      <c r="T465" s="190">
        <f>S465*H465</f>
        <v>0</v>
      </c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R465" s="191" t="s">
        <v>155</v>
      </c>
      <c r="AT465" s="191" t="s">
        <v>150</v>
      </c>
      <c r="AU465" s="191" t="s">
        <v>82</v>
      </c>
      <c r="AY465" s="19" t="s">
        <v>148</v>
      </c>
      <c r="BE465" s="192">
        <f>IF(N465="základní",J465,0)</f>
        <v>0</v>
      </c>
      <c r="BF465" s="192">
        <f>IF(N465="snížená",J465,0)</f>
        <v>0</v>
      </c>
      <c r="BG465" s="192">
        <f>IF(N465="zákl. přenesená",J465,0)</f>
        <v>0</v>
      </c>
      <c r="BH465" s="192">
        <f>IF(N465="sníž. přenesená",J465,0)</f>
        <v>0</v>
      </c>
      <c r="BI465" s="192">
        <f>IF(N465="nulová",J465,0)</f>
        <v>0</v>
      </c>
      <c r="BJ465" s="19" t="s">
        <v>80</v>
      </c>
      <c r="BK465" s="192">
        <f>ROUND(I465*H465,2)</f>
        <v>0</v>
      </c>
      <c r="BL465" s="19" t="s">
        <v>155</v>
      </c>
      <c r="BM465" s="191" t="s">
        <v>1949</v>
      </c>
    </row>
    <row r="466" spans="1:65" s="2" customFormat="1" ht="11.25">
      <c r="A466" s="36"/>
      <c r="B466" s="37"/>
      <c r="C466" s="38"/>
      <c r="D466" s="193" t="s">
        <v>157</v>
      </c>
      <c r="E466" s="38"/>
      <c r="F466" s="194" t="s">
        <v>1950</v>
      </c>
      <c r="G466" s="38"/>
      <c r="H466" s="38"/>
      <c r="I466" s="195"/>
      <c r="J466" s="38"/>
      <c r="K466" s="38"/>
      <c r="L466" s="41"/>
      <c r="M466" s="196"/>
      <c r="N466" s="197"/>
      <c r="O466" s="66"/>
      <c r="P466" s="66"/>
      <c r="Q466" s="66"/>
      <c r="R466" s="66"/>
      <c r="S466" s="66"/>
      <c r="T466" s="67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T466" s="19" t="s">
        <v>157</v>
      </c>
      <c r="AU466" s="19" t="s">
        <v>82</v>
      </c>
    </row>
    <row r="467" spans="1:65" s="14" customFormat="1" ht="11.25">
      <c r="B467" s="209"/>
      <c r="C467" s="210"/>
      <c r="D467" s="200" t="s">
        <v>159</v>
      </c>
      <c r="E467" s="211" t="s">
        <v>19</v>
      </c>
      <c r="F467" s="212" t="s">
        <v>1951</v>
      </c>
      <c r="G467" s="210"/>
      <c r="H467" s="213">
        <v>15755.4</v>
      </c>
      <c r="I467" s="214"/>
      <c r="J467" s="210"/>
      <c r="K467" s="210"/>
      <c r="L467" s="215"/>
      <c r="M467" s="216"/>
      <c r="N467" s="217"/>
      <c r="O467" s="217"/>
      <c r="P467" s="217"/>
      <c r="Q467" s="217"/>
      <c r="R467" s="217"/>
      <c r="S467" s="217"/>
      <c r="T467" s="218"/>
      <c r="AT467" s="219" t="s">
        <v>159</v>
      </c>
      <c r="AU467" s="219" t="s">
        <v>82</v>
      </c>
      <c r="AV467" s="14" t="s">
        <v>82</v>
      </c>
      <c r="AW467" s="14" t="s">
        <v>34</v>
      </c>
      <c r="AX467" s="14" t="s">
        <v>73</v>
      </c>
      <c r="AY467" s="219" t="s">
        <v>148</v>
      </c>
    </row>
    <row r="468" spans="1:65" s="15" customFormat="1" ht="11.25">
      <c r="B468" s="220"/>
      <c r="C468" s="221"/>
      <c r="D468" s="200" t="s">
        <v>159</v>
      </c>
      <c r="E468" s="222" t="s">
        <v>19</v>
      </c>
      <c r="F468" s="223" t="s">
        <v>162</v>
      </c>
      <c r="G468" s="221"/>
      <c r="H468" s="224">
        <v>15755.4</v>
      </c>
      <c r="I468" s="225"/>
      <c r="J468" s="221"/>
      <c r="K468" s="221"/>
      <c r="L468" s="226"/>
      <c r="M468" s="227"/>
      <c r="N468" s="228"/>
      <c r="O468" s="228"/>
      <c r="P468" s="228"/>
      <c r="Q468" s="228"/>
      <c r="R468" s="228"/>
      <c r="S468" s="228"/>
      <c r="T468" s="229"/>
      <c r="AT468" s="230" t="s">
        <v>159</v>
      </c>
      <c r="AU468" s="230" t="s">
        <v>82</v>
      </c>
      <c r="AV468" s="15" t="s">
        <v>155</v>
      </c>
      <c r="AW468" s="15" t="s">
        <v>34</v>
      </c>
      <c r="AX468" s="15" t="s">
        <v>80</v>
      </c>
      <c r="AY468" s="230" t="s">
        <v>148</v>
      </c>
    </row>
    <row r="469" spans="1:65" s="2" customFormat="1" ht="24.2" customHeight="1">
      <c r="A469" s="36"/>
      <c r="B469" s="37"/>
      <c r="C469" s="180" t="s">
        <v>558</v>
      </c>
      <c r="D469" s="180" t="s">
        <v>150</v>
      </c>
      <c r="E469" s="181" t="s">
        <v>665</v>
      </c>
      <c r="F469" s="182" t="s">
        <v>666</v>
      </c>
      <c r="G469" s="183" t="s">
        <v>153</v>
      </c>
      <c r="H469" s="184">
        <v>10125</v>
      </c>
      <c r="I469" s="185"/>
      <c r="J469" s="186">
        <f>ROUND(I469*H469,2)</f>
        <v>0</v>
      </c>
      <c r="K469" s="182" t="s">
        <v>154</v>
      </c>
      <c r="L469" s="41"/>
      <c r="M469" s="187" t="s">
        <v>19</v>
      </c>
      <c r="N469" s="188" t="s">
        <v>44</v>
      </c>
      <c r="O469" s="66"/>
      <c r="P469" s="189">
        <f>O469*H469</f>
        <v>0</v>
      </c>
      <c r="Q469" s="189">
        <v>0</v>
      </c>
      <c r="R469" s="189">
        <f>Q469*H469</f>
        <v>0</v>
      </c>
      <c r="S469" s="189">
        <v>0</v>
      </c>
      <c r="T469" s="190">
        <f>S469*H469</f>
        <v>0</v>
      </c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R469" s="191" t="s">
        <v>155</v>
      </c>
      <c r="AT469" s="191" t="s">
        <v>150</v>
      </c>
      <c r="AU469" s="191" t="s">
        <v>82</v>
      </c>
      <c r="AY469" s="19" t="s">
        <v>148</v>
      </c>
      <c r="BE469" s="192">
        <f>IF(N469="základní",J469,0)</f>
        <v>0</v>
      </c>
      <c r="BF469" s="192">
        <f>IF(N469="snížená",J469,0)</f>
        <v>0</v>
      </c>
      <c r="BG469" s="192">
        <f>IF(N469="zákl. přenesená",J469,0)</f>
        <v>0</v>
      </c>
      <c r="BH469" s="192">
        <f>IF(N469="sníž. přenesená",J469,0)</f>
        <v>0</v>
      </c>
      <c r="BI469" s="192">
        <f>IF(N469="nulová",J469,0)</f>
        <v>0</v>
      </c>
      <c r="BJ469" s="19" t="s">
        <v>80</v>
      </c>
      <c r="BK469" s="192">
        <f>ROUND(I469*H469,2)</f>
        <v>0</v>
      </c>
      <c r="BL469" s="19" t="s">
        <v>155</v>
      </c>
      <c r="BM469" s="191" t="s">
        <v>1952</v>
      </c>
    </row>
    <row r="470" spans="1:65" s="2" customFormat="1" ht="11.25">
      <c r="A470" s="36"/>
      <c r="B470" s="37"/>
      <c r="C470" s="38"/>
      <c r="D470" s="193" t="s">
        <v>157</v>
      </c>
      <c r="E470" s="38"/>
      <c r="F470" s="194" t="s">
        <v>668</v>
      </c>
      <c r="G470" s="38"/>
      <c r="H470" s="38"/>
      <c r="I470" s="195"/>
      <c r="J470" s="38"/>
      <c r="K470" s="38"/>
      <c r="L470" s="41"/>
      <c r="M470" s="196"/>
      <c r="N470" s="197"/>
      <c r="O470" s="66"/>
      <c r="P470" s="66"/>
      <c r="Q470" s="66"/>
      <c r="R470" s="66"/>
      <c r="S470" s="66"/>
      <c r="T470" s="67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T470" s="19" t="s">
        <v>157</v>
      </c>
      <c r="AU470" s="19" t="s">
        <v>82</v>
      </c>
    </row>
    <row r="471" spans="1:65" s="14" customFormat="1" ht="11.25">
      <c r="B471" s="209"/>
      <c r="C471" s="210"/>
      <c r="D471" s="200" t="s">
        <v>159</v>
      </c>
      <c r="E471" s="211" t="s">
        <v>19</v>
      </c>
      <c r="F471" s="212" t="s">
        <v>1953</v>
      </c>
      <c r="G471" s="210"/>
      <c r="H471" s="213">
        <v>10125</v>
      </c>
      <c r="I471" s="214"/>
      <c r="J471" s="210"/>
      <c r="K471" s="210"/>
      <c r="L471" s="215"/>
      <c r="M471" s="216"/>
      <c r="N471" s="217"/>
      <c r="O471" s="217"/>
      <c r="P471" s="217"/>
      <c r="Q471" s="217"/>
      <c r="R471" s="217"/>
      <c r="S471" s="217"/>
      <c r="T471" s="218"/>
      <c r="AT471" s="219" t="s">
        <v>159</v>
      </c>
      <c r="AU471" s="219" t="s">
        <v>82</v>
      </c>
      <c r="AV471" s="14" t="s">
        <v>82</v>
      </c>
      <c r="AW471" s="14" t="s">
        <v>34</v>
      </c>
      <c r="AX471" s="14" t="s">
        <v>73</v>
      </c>
      <c r="AY471" s="219" t="s">
        <v>148</v>
      </c>
    </row>
    <row r="472" spans="1:65" s="15" customFormat="1" ht="11.25">
      <c r="B472" s="220"/>
      <c r="C472" s="221"/>
      <c r="D472" s="200" t="s">
        <v>159</v>
      </c>
      <c r="E472" s="222" t="s">
        <v>19</v>
      </c>
      <c r="F472" s="223" t="s">
        <v>162</v>
      </c>
      <c r="G472" s="221"/>
      <c r="H472" s="224">
        <v>10125</v>
      </c>
      <c r="I472" s="225"/>
      <c r="J472" s="221"/>
      <c r="K472" s="221"/>
      <c r="L472" s="226"/>
      <c r="M472" s="227"/>
      <c r="N472" s="228"/>
      <c r="O472" s="228"/>
      <c r="P472" s="228"/>
      <c r="Q472" s="228"/>
      <c r="R472" s="228"/>
      <c r="S472" s="228"/>
      <c r="T472" s="229"/>
      <c r="AT472" s="230" t="s">
        <v>159</v>
      </c>
      <c r="AU472" s="230" t="s">
        <v>82</v>
      </c>
      <c r="AV472" s="15" t="s">
        <v>155</v>
      </c>
      <c r="AW472" s="15" t="s">
        <v>34</v>
      </c>
      <c r="AX472" s="15" t="s">
        <v>80</v>
      </c>
      <c r="AY472" s="230" t="s">
        <v>148</v>
      </c>
    </row>
    <row r="473" spans="1:65" s="2" customFormat="1" ht="24.2" customHeight="1">
      <c r="A473" s="36"/>
      <c r="B473" s="37"/>
      <c r="C473" s="180" t="s">
        <v>570</v>
      </c>
      <c r="D473" s="180" t="s">
        <v>150</v>
      </c>
      <c r="E473" s="181" t="s">
        <v>1954</v>
      </c>
      <c r="F473" s="182" t="s">
        <v>1955</v>
      </c>
      <c r="G473" s="183" t="s">
        <v>153</v>
      </c>
      <c r="H473" s="184">
        <v>350.12</v>
      </c>
      <c r="I473" s="185"/>
      <c r="J473" s="186">
        <f>ROUND(I473*H473,2)</f>
        <v>0</v>
      </c>
      <c r="K473" s="182" t="s">
        <v>154</v>
      </c>
      <c r="L473" s="41"/>
      <c r="M473" s="187" t="s">
        <v>19</v>
      </c>
      <c r="N473" s="188" t="s">
        <v>44</v>
      </c>
      <c r="O473" s="66"/>
      <c r="P473" s="189">
        <f>O473*H473</f>
        <v>0</v>
      </c>
      <c r="Q473" s="189">
        <v>0</v>
      </c>
      <c r="R473" s="189">
        <f>Q473*H473</f>
        <v>0</v>
      </c>
      <c r="S473" s="189">
        <v>0</v>
      </c>
      <c r="T473" s="190">
        <f>S473*H473</f>
        <v>0</v>
      </c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R473" s="191" t="s">
        <v>155</v>
      </c>
      <c r="AT473" s="191" t="s">
        <v>150</v>
      </c>
      <c r="AU473" s="191" t="s">
        <v>82</v>
      </c>
      <c r="AY473" s="19" t="s">
        <v>148</v>
      </c>
      <c r="BE473" s="192">
        <f>IF(N473="základní",J473,0)</f>
        <v>0</v>
      </c>
      <c r="BF473" s="192">
        <f>IF(N473="snížená",J473,0)</f>
        <v>0</v>
      </c>
      <c r="BG473" s="192">
        <f>IF(N473="zákl. přenesená",J473,0)</f>
        <v>0</v>
      </c>
      <c r="BH473" s="192">
        <f>IF(N473="sníž. přenesená",J473,0)</f>
        <v>0</v>
      </c>
      <c r="BI473" s="192">
        <f>IF(N473="nulová",J473,0)</f>
        <v>0</v>
      </c>
      <c r="BJ473" s="19" t="s">
        <v>80</v>
      </c>
      <c r="BK473" s="192">
        <f>ROUND(I473*H473,2)</f>
        <v>0</v>
      </c>
      <c r="BL473" s="19" t="s">
        <v>155</v>
      </c>
      <c r="BM473" s="191" t="s">
        <v>1956</v>
      </c>
    </row>
    <row r="474" spans="1:65" s="2" customFormat="1" ht="11.25">
      <c r="A474" s="36"/>
      <c r="B474" s="37"/>
      <c r="C474" s="38"/>
      <c r="D474" s="193" t="s">
        <v>157</v>
      </c>
      <c r="E474" s="38"/>
      <c r="F474" s="194" t="s">
        <v>1957</v>
      </c>
      <c r="G474" s="38"/>
      <c r="H474" s="38"/>
      <c r="I474" s="195"/>
      <c r="J474" s="38"/>
      <c r="K474" s="38"/>
      <c r="L474" s="41"/>
      <c r="M474" s="196"/>
      <c r="N474" s="197"/>
      <c r="O474" s="66"/>
      <c r="P474" s="66"/>
      <c r="Q474" s="66"/>
      <c r="R474" s="66"/>
      <c r="S474" s="66"/>
      <c r="T474" s="67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T474" s="19" t="s">
        <v>157</v>
      </c>
      <c r="AU474" s="19" t="s">
        <v>82</v>
      </c>
    </row>
    <row r="475" spans="1:65" s="13" customFormat="1" ht="11.25">
      <c r="B475" s="198"/>
      <c r="C475" s="199"/>
      <c r="D475" s="200" t="s">
        <v>159</v>
      </c>
      <c r="E475" s="201" t="s">
        <v>19</v>
      </c>
      <c r="F475" s="202" t="s">
        <v>1942</v>
      </c>
      <c r="G475" s="199"/>
      <c r="H475" s="201" t="s">
        <v>19</v>
      </c>
      <c r="I475" s="203"/>
      <c r="J475" s="199"/>
      <c r="K475" s="199"/>
      <c r="L475" s="204"/>
      <c r="M475" s="205"/>
      <c r="N475" s="206"/>
      <c r="O475" s="206"/>
      <c r="P475" s="206"/>
      <c r="Q475" s="206"/>
      <c r="R475" s="206"/>
      <c r="S475" s="206"/>
      <c r="T475" s="207"/>
      <c r="AT475" s="208" t="s">
        <v>159</v>
      </c>
      <c r="AU475" s="208" t="s">
        <v>82</v>
      </c>
      <c r="AV475" s="13" t="s">
        <v>80</v>
      </c>
      <c r="AW475" s="13" t="s">
        <v>34</v>
      </c>
      <c r="AX475" s="13" t="s">
        <v>73</v>
      </c>
      <c r="AY475" s="208" t="s">
        <v>148</v>
      </c>
    </row>
    <row r="476" spans="1:65" s="14" customFormat="1" ht="11.25">
      <c r="B476" s="209"/>
      <c r="C476" s="210"/>
      <c r="D476" s="200" t="s">
        <v>159</v>
      </c>
      <c r="E476" s="211" t="s">
        <v>19</v>
      </c>
      <c r="F476" s="212" t="s">
        <v>1943</v>
      </c>
      <c r="G476" s="210"/>
      <c r="H476" s="213">
        <v>167.2</v>
      </c>
      <c r="I476" s="214"/>
      <c r="J476" s="210"/>
      <c r="K476" s="210"/>
      <c r="L476" s="215"/>
      <c r="M476" s="216"/>
      <c r="N476" s="217"/>
      <c r="O476" s="217"/>
      <c r="P476" s="217"/>
      <c r="Q476" s="217"/>
      <c r="R476" s="217"/>
      <c r="S476" s="217"/>
      <c r="T476" s="218"/>
      <c r="AT476" s="219" t="s">
        <v>159</v>
      </c>
      <c r="AU476" s="219" t="s">
        <v>82</v>
      </c>
      <c r="AV476" s="14" t="s">
        <v>82</v>
      </c>
      <c r="AW476" s="14" t="s">
        <v>34</v>
      </c>
      <c r="AX476" s="14" t="s">
        <v>73</v>
      </c>
      <c r="AY476" s="219" t="s">
        <v>148</v>
      </c>
    </row>
    <row r="477" spans="1:65" s="14" customFormat="1" ht="11.25">
      <c r="B477" s="209"/>
      <c r="C477" s="210"/>
      <c r="D477" s="200" t="s">
        <v>159</v>
      </c>
      <c r="E477" s="211" t="s">
        <v>19</v>
      </c>
      <c r="F477" s="212" t="s">
        <v>1944</v>
      </c>
      <c r="G477" s="210"/>
      <c r="H477" s="213">
        <v>182.92</v>
      </c>
      <c r="I477" s="214"/>
      <c r="J477" s="210"/>
      <c r="K477" s="210"/>
      <c r="L477" s="215"/>
      <c r="M477" s="216"/>
      <c r="N477" s="217"/>
      <c r="O477" s="217"/>
      <c r="P477" s="217"/>
      <c r="Q477" s="217"/>
      <c r="R477" s="217"/>
      <c r="S477" s="217"/>
      <c r="T477" s="218"/>
      <c r="AT477" s="219" t="s">
        <v>159</v>
      </c>
      <c r="AU477" s="219" t="s">
        <v>82</v>
      </c>
      <c r="AV477" s="14" t="s">
        <v>82</v>
      </c>
      <c r="AW477" s="14" t="s">
        <v>34</v>
      </c>
      <c r="AX477" s="14" t="s">
        <v>73</v>
      </c>
      <c r="AY477" s="219" t="s">
        <v>148</v>
      </c>
    </row>
    <row r="478" spans="1:65" s="15" customFormat="1" ht="11.25">
      <c r="B478" s="220"/>
      <c r="C478" s="221"/>
      <c r="D478" s="200" t="s">
        <v>159</v>
      </c>
      <c r="E478" s="222" t="s">
        <v>19</v>
      </c>
      <c r="F478" s="223" t="s">
        <v>162</v>
      </c>
      <c r="G478" s="221"/>
      <c r="H478" s="224">
        <v>350.12</v>
      </c>
      <c r="I478" s="225"/>
      <c r="J478" s="221"/>
      <c r="K478" s="221"/>
      <c r="L478" s="226"/>
      <c r="M478" s="227"/>
      <c r="N478" s="228"/>
      <c r="O478" s="228"/>
      <c r="P478" s="228"/>
      <c r="Q478" s="228"/>
      <c r="R478" s="228"/>
      <c r="S478" s="228"/>
      <c r="T478" s="229"/>
      <c r="AT478" s="230" t="s">
        <v>159</v>
      </c>
      <c r="AU478" s="230" t="s">
        <v>82</v>
      </c>
      <c r="AV478" s="15" t="s">
        <v>155</v>
      </c>
      <c r="AW478" s="15" t="s">
        <v>34</v>
      </c>
      <c r="AX478" s="15" t="s">
        <v>80</v>
      </c>
      <c r="AY478" s="230" t="s">
        <v>148</v>
      </c>
    </row>
    <row r="479" spans="1:65" s="2" customFormat="1" ht="24.2" customHeight="1">
      <c r="A479" s="36"/>
      <c r="B479" s="37"/>
      <c r="C479" s="180" t="s">
        <v>578</v>
      </c>
      <c r="D479" s="180" t="s">
        <v>150</v>
      </c>
      <c r="E479" s="181" t="s">
        <v>671</v>
      </c>
      <c r="F479" s="182" t="s">
        <v>672</v>
      </c>
      <c r="G479" s="183" t="s">
        <v>153</v>
      </c>
      <c r="H479" s="184">
        <v>225</v>
      </c>
      <c r="I479" s="185"/>
      <c r="J479" s="186">
        <f>ROUND(I479*H479,2)</f>
        <v>0</v>
      </c>
      <c r="K479" s="182" t="s">
        <v>154</v>
      </c>
      <c r="L479" s="41"/>
      <c r="M479" s="187" t="s">
        <v>19</v>
      </c>
      <c r="N479" s="188" t="s">
        <v>44</v>
      </c>
      <c r="O479" s="66"/>
      <c r="P479" s="189">
        <f>O479*H479</f>
        <v>0</v>
      </c>
      <c r="Q479" s="189">
        <v>0</v>
      </c>
      <c r="R479" s="189">
        <f>Q479*H479</f>
        <v>0</v>
      </c>
      <c r="S479" s="189">
        <v>0</v>
      </c>
      <c r="T479" s="190">
        <f>S479*H479</f>
        <v>0</v>
      </c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R479" s="191" t="s">
        <v>155</v>
      </c>
      <c r="AT479" s="191" t="s">
        <v>150</v>
      </c>
      <c r="AU479" s="191" t="s">
        <v>82</v>
      </c>
      <c r="AY479" s="19" t="s">
        <v>148</v>
      </c>
      <c r="BE479" s="192">
        <f>IF(N479="základní",J479,0)</f>
        <v>0</v>
      </c>
      <c r="BF479" s="192">
        <f>IF(N479="snížená",J479,0)</f>
        <v>0</v>
      </c>
      <c r="BG479" s="192">
        <f>IF(N479="zákl. přenesená",J479,0)</f>
        <v>0</v>
      </c>
      <c r="BH479" s="192">
        <f>IF(N479="sníž. přenesená",J479,0)</f>
        <v>0</v>
      </c>
      <c r="BI479" s="192">
        <f>IF(N479="nulová",J479,0)</f>
        <v>0</v>
      </c>
      <c r="BJ479" s="19" t="s">
        <v>80</v>
      </c>
      <c r="BK479" s="192">
        <f>ROUND(I479*H479,2)</f>
        <v>0</v>
      </c>
      <c r="BL479" s="19" t="s">
        <v>155</v>
      </c>
      <c r="BM479" s="191" t="s">
        <v>1958</v>
      </c>
    </row>
    <row r="480" spans="1:65" s="2" customFormat="1" ht="11.25">
      <c r="A480" s="36"/>
      <c r="B480" s="37"/>
      <c r="C480" s="38"/>
      <c r="D480" s="193" t="s">
        <v>157</v>
      </c>
      <c r="E480" s="38"/>
      <c r="F480" s="194" t="s">
        <v>674</v>
      </c>
      <c r="G480" s="38"/>
      <c r="H480" s="38"/>
      <c r="I480" s="195"/>
      <c r="J480" s="38"/>
      <c r="K480" s="38"/>
      <c r="L480" s="41"/>
      <c r="M480" s="196"/>
      <c r="N480" s="197"/>
      <c r="O480" s="66"/>
      <c r="P480" s="66"/>
      <c r="Q480" s="66"/>
      <c r="R480" s="66"/>
      <c r="S480" s="66"/>
      <c r="T480" s="67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T480" s="19" t="s">
        <v>157</v>
      </c>
      <c r="AU480" s="19" t="s">
        <v>82</v>
      </c>
    </row>
    <row r="481" spans="1:65" s="14" customFormat="1" ht="11.25">
      <c r="B481" s="209"/>
      <c r="C481" s="210"/>
      <c r="D481" s="200" t="s">
        <v>159</v>
      </c>
      <c r="E481" s="211" t="s">
        <v>19</v>
      </c>
      <c r="F481" s="212" t="s">
        <v>1959</v>
      </c>
      <c r="G481" s="210"/>
      <c r="H481" s="213">
        <v>225</v>
      </c>
      <c r="I481" s="214"/>
      <c r="J481" s="210"/>
      <c r="K481" s="210"/>
      <c r="L481" s="215"/>
      <c r="M481" s="216"/>
      <c r="N481" s="217"/>
      <c r="O481" s="217"/>
      <c r="P481" s="217"/>
      <c r="Q481" s="217"/>
      <c r="R481" s="217"/>
      <c r="S481" s="217"/>
      <c r="T481" s="218"/>
      <c r="AT481" s="219" t="s">
        <v>159</v>
      </c>
      <c r="AU481" s="219" t="s">
        <v>82</v>
      </c>
      <c r="AV481" s="14" t="s">
        <v>82</v>
      </c>
      <c r="AW481" s="14" t="s">
        <v>34</v>
      </c>
      <c r="AX481" s="14" t="s">
        <v>73</v>
      </c>
      <c r="AY481" s="219" t="s">
        <v>148</v>
      </c>
    </row>
    <row r="482" spans="1:65" s="15" customFormat="1" ht="11.25">
      <c r="B482" s="220"/>
      <c r="C482" s="221"/>
      <c r="D482" s="200" t="s">
        <v>159</v>
      </c>
      <c r="E482" s="222" t="s">
        <v>19</v>
      </c>
      <c r="F482" s="223" t="s">
        <v>162</v>
      </c>
      <c r="G482" s="221"/>
      <c r="H482" s="224">
        <v>225</v>
      </c>
      <c r="I482" s="225"/>
      <c r="J482" s="221"/>
      <c r="K482" s="221"/>
      <c r="L482" s="226"/>
      <c r="M482" s="227"/>
      <c r="N482" s="228"/>
      <c r="O482" s="228"/>
      <c r="P482" s="228"/>
      <c r="Q482" s="228"/>
      <c r="R482" s="228"/>
      <c r="S482" s="228"/>
      <c r="T482" s="229"/>
      <c r="AT482" s="230" t="s">
        <v>159</v>
      </c>
      <c r="AU482" s="230" t="s">
        <v>82</v>
      </c>
      <c r="AV482" s="15" t="s">
        <v>155</v>
      </c>
      <c r="AW482" s="15" t="s">
        <v>34</v>
      </c>
      <c r="AX482" s="15" t="s">
        <v>80</v>
      </c>
      <c r="AY482" s="230" t="s">
        <v>148</v>
      </c>
    </row>
    <row r="483" spans="1:65" s="2" customFormat="1" ht="16.5" customHeight="1">
      <c r="A483" s="36"/>
      <c r="B483" s="37"/>
      <c r="C483" s="180" t="s">
        <v>585</v>
      </c>
      <c r="D483" s="180" t="s">
        <v>150</v>
      </c>
      <c r="E483" s="181" t="s">
        <v>676</v>
      </c>
      <c r="F483" s="182" t="s">
        <v>677</v>
      </c>
      <c r="G483" s="183" t="s">
        <v>165</v>
      </c>
      <c r="H483" s="184">
        <v>50</v>
      </c>
      <c r="I483" s="185"/>
      <c r="J483" s="186">
        <f>ROUND(I483*H483,2)</f>
        <v>0</v>
      </c>
      <c r="K483" s="182" t="s">
        <v>154</v>
      </c>
      <c r="L483" s="41"/>
      <c r="M483" s="187" t="s">
        <v>19</v>
      </c>
      <c r="N483" s="188" t="s">
        <v>44</v>
      </c>
      <c r="O483" s="66"/>
      <c r="P483" s="189">
        <f>O483*H483</f>
        <v>0</v>
      </c>
      <c r="Q483" s="189">
        <v>0</v>
      </c>
      <c r="R483" s="189">
        <f>Q483*H483</f>
        <v>0</v>
      </c>
      <c r="S483" s="189">
        <v>0</v>
      </c>
      <c r="T483" s="190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191" t="s">
        <v>155</v>
      </c>
      <c r="AT483" s="191" t="s">
        <v>150</v>
      </c>
      <c r="AU483" s="191" t="s">
        <v>82</v>
      </c>
      <c r="AY483" s="19" t="s">
        <v>148</v>
      </c>
      <c r="BE483" s="192">
        <f>IF(N483="základní",J483,0)</f>
        <v>0</v>
      </c>
      <c r="BF483" s="192">
        <f>IF(N483="snížená",J483,0)</f>
        <v>0</v>
      </c>
      <c r="BG483" s="192">
        <f>IF(N483="zákl. přenesená",J483,0)</f>
        <v>0</v>
      </c>
      <c r="BH483" s="192">
        <f>IF(N483="sníž. přenesená",J483,0)</f>
        <v>0</v>
      </c>
      <c r="BI483" s="192">
        <f>IF(N483="nulová",J483,0)</f>
        <v>0</v>
      </c>
      <c r="BJ483" s="19" t="s">
        <v>80</v>
      </c>
      <c r="BK483" s="192">
        <f>ROUND(I483*H483,2)</f>
        <v>0</v>
      </c>
      <c r="BL483" s="19" t="s">
        <v>155</v>
      </c>
      <c r="BM483" s="191" t="s">
        <v>1960</v>
      </c>
    </row>
    <row r="484" spans="1:65" s="2" customFormat="1" ht="11.25">
      <c r="A484" s="36"/>
      <c r="B484" s="37"/>
      <c r="C484" s="38"/>
      <c r="D484" s="193" t="s">
        <v>157</v>
      </c>
      <c r="E484" s="38"/>
      <c r="F484" s="194" t="s">
        <v>679</v>
      </c>
      <c r="G484" s="38"/>
      <c r="H484" s="38"/>
      <c r="I484" s="195"/>
      <c r="J484" s="38"/>
      <c r="K484" s="38"/>
      <c r="L484" s="41"/>
      <c r="M484" s="196"/>
      <c r="N484" s="197"/>
      <c r="O484" s="66"/>
      <c r="P484" s="66"/>
      <c r="Q484" s="66"/>
      <c r="R484" s="66"/>
      <c r="S484" s="66"/>
      <c r="T484" s="67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T484" s="19" t="s">
        <v>157</v>
      </c>
      <c r="AU484" s="19" t="s">
        <v>82</v>
      </c>
    </row>
    <row r="485" spans="1:65" s="13" customFormat="1" ht="11.25">
      <c r="B485" s="198"/>
      <c r="C485" s="199"/>
      <c r="D485" s="200" t="s">
        <v>159</v>
      </c>
      <c r="E485" s="201" t="s">
        <v>19</v>
      </c>
      <c r="F485" s="202" t="s">
        <v>680</v>
      </c>
      <c r="G485" s="199"/>
      <c r="H485" s="201" t="s">
        <v>19</v>
      </c>
      <c r="I485" s="203"/>
      <c r="J485" s="199"/>
      <c r="K485" s="199"/>
      <c r="L485" s="204"/>
      <c r="M485" s="205"/>
      <c r="N485" s="206"/>
      <c r="O485" s="206"/>
      <c r="P485" s="206"/>
      <c r="Q485" s="206"/>
      <c r="R485" s="206"/>
      <c r="S485" s="206"/>
      <c r="T485" s="207"/>
      <c r="AT485" s="208" t="s">
        <v>159</v>
      </c>
      <c r="AU485" s="208" t="s">
        <v>82</v>
      </c>
      <c r="AV485" s="13" t="s">
        <v>80</v>
      </c>
      <c r="AW485" s="13" t="s">
        <v>34</v>
      </c>
      <c r="AX485" s="13" t="s">
        <v>73</v>
      </c>
      <c r="AY485" s="208" t="s">
        <v>148</v>
      </c>
    </row>
    <row r="486" spans="1:65" s="14" customFormat="1" ht="11.25">
      <c r="B486" s="209"/>
      <c r="C486" s="210"/>
      <c r="D486" s="200" t="s">
        <v>159</v>
      </c>
      <c r="E486" s="211" t="s">
        <v>19</v>
      </c>
      <c r="F486" s="212" t="s">
        <v>1961</v>
      </c>
      <c r="G486" s="210"/>
      <c r="H486" s="213">
        <v>50</v>
      </c>
      <c r="I486" s="214"/>
      <c r="J486" s="210"/>
      <c r="K486" s="210"/>
      <c r="L486" s="215"/>
      <c r="M486" s="216"/>
      <c r="N486" s="217"/>
      <c r="O486" s="217"/>
      <c r="P486" s="217"/>
      <c r="Q486" s="217"/>
      <c r="R486" s="217"/>
      <c r="S486" s="217"/>
      <c r="T486" s="218"/>
      <c r="AT486" s="219" t="s">
        <v>159</v>
      </c>
      <c r="AU486" s="219" t="s">
        <v>82</v>
      </c>
      <c r="AV486" s="14" t="s">
        <v>82</v>
      </c>
      <c r="AW486" s="14" t="s">
        <v>34</v>
      </c>
      <c r="AX486" s="14" t="s">
        <v>73</v>
      </c>
      <c r="AY486" s="219" t="s">
        <v>148</v>
      </c>
    </row>
    <row r="487" spans="1:65" s="15" customFormat="1" ht="11.25">
      <c r="B487" s="220"/>
      <c r="C487" s="221"/>
      <c r="D487" s="200" t="s">
        <v>159</v>
      </c>
      <c r="E487" s="222" t="s">
        <v>19</v>
      </c>
      <c r="F487" s="223" t="s">
        <v>162</v>
      </c>
      <c r="G487" s="221"/>
      <c r="H487" s="224">
        <v>50</v>
      </c>
      <c r="I487" s="225"/>
      <c r="J487" s="221"/>
      <c r="K487" s="221"/>
      <c r="L487" s="226"/>
      <c r="M487" s="227"/>
      <c r="N487" s="228"/>
      <c r="O487" s="228"/>
      <c r="P487" s="228"/>
      <c r="Q487" s="228"/>
      <c r="R487" s="228"/>
      <c r="S487" s="228"/>
      <c r="T487" s="229"/>
      <c r="AT487" s="230" t="s">
        <v>159</v>
      </c>
      <c r="AU487" s="230" t="s">
        <v>82</v>
      </c>
      <c r="AV487" s="15" t="s">
        <v>155</v>
      </c>
      <c r="AW487" s="15" t="s">
        <v>34</v>
      </c>
      <c r="AX487" s="15" t="s">
        <v>80</v>
      </c>
      <c r="AY487" s="230" t="s">
        <v>148</v>
      </c>
    </row>
    <row r="488" spans="1:65" s="2" customFormat="1" ht="21.75" customHeight="1">
      <c r="A488" s="36"/>
      <c r="B488" s="37"/>
      <c r="C488" s="180" t="s">
        <v>590</v>
      </c>
      <c r="D488" s="180" t="s">
        <v>150</v>
      </c>
      <c r="E488" s="181" t="s">
        <v>683</v>
      </c>
      <c r="F488" s="182" t="s">
        <v>684</v>
      </c>
      <c r="G488" s="183" t="s">
        <v>165</v>
      </c>
      <c r="H488" s="184">
        <v>2250</v>
      </c>
      <c r="I488" s="185"/>
      <c r="J488" s="186">
        <f>ROUND(I488*H488,2)</f>
        <v>0</v>
      </c>
      <c r="K488" s="182" t="s">
        <v>154</v>
      </c>
      <c r="L488" s="41"/>
      <c r="M488" s="187" t="s">
        <v>19</v>
      </c>
      <c r="N488" s="188" t="s">
        <v>44</v>
      </c>
      <c r="O488" s="66"/>
      <c r="P488" s="189">
        <f>O488*H488</f>
        <v>0</v>
      </c>
      <c r="Q488" s="189">
        <v>0</v>
      </c>
      <c r="R488" s="189">
        <f>Q488*H488</f>
        <v>0</v>
      </c>
      <c r="S488" s="189">
        <v>0</v>
      </c>
      <c r="T488" s="190">
        <f>S488*H488</f>
        <v>0</v>
      </c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R488" s="191" t="s">
        <v>155</v>
      </c>
      <c r="AT488" s="191" t="s">
        <v>150</v>
      </c>
      <c r="AU488" s="191" t="s">
        <v>82</v>
      </c>
      <c r="AY488" s="19" t="s">
        <v>148</v>
      </c>
      <c r="BE488" s="192">
        <f>IF(N488="základní",J488,0)</f>
        <v>0</v>
      </c>
      <c r="BF488" s="192">
        <f>IF(N488="snížená",J488,0)</f>
        <v>0</v>
      </c>
      <c r="BG488" s="192">
        <f>IF(N488="zákl. přenesená",J488,0)</f>
        <v>0</v>
      </c>
      <c r="BH488" s="192">
        <f>IF(N488="sníž. přenesená",J488,0)</f>
        <v>0</v>
      </c>
      <c r="BI488" s="192">
        <f>IF(N488="nulová",J488,0)</f>
        <v>0</v>
      </c>
      <c r="BJ488" s="19" t="s">
        <v>80</v>
      </c>
      <c r="BK488" s="192">
        <f>ROUND(I488*H488,2)</f>
        <v>0</v>
      </c>
      <c r="BL488" s="19" t="s">
        <v>155</v>
      </c>
      <c r="BM488" s="191" t="s">
        <v>1962</v>
      </c>
    </row>
    <row r="489" spans="1:65" s="2" customFormat="1" ht="11.25">
      <c r="A489" s="36"/>
      <c r="B489" s="37"/>
      <c r="C489" s="38"/>
      <c r="D489" s="193" t="s">
        <v>157</v>
      </c>
      <c r="E489" s="38"/>
      <c r="F489" s="194" t="s">
        <v>686</v>
      </c>
      <c r="G489" s="38"/>
      <c r="H489" s="38"/>
      <c r="I489" s="195"/>
      <c r="J489" s="38"/>
      <c r="K489" s="38"/>
      <c r="L489" s="41"/>
      <c r="M489" s="196"/>
      <c r="N489" s="197"/>
      <c r="O489" s="66"/>
      <c r="P489" s="66"/>
      <c r="Q489" s="66"/>
      <c r="R489" s="66"/>
      <c r="S489" s="66"/>
      <c r="T489" s="67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T489" s="19" t="s">
        <v>157</v>
      </c>
      <c r="AU489" s="19" t="s">
        <v>82</v>
      </c>
    </row>
    <row r="490" spans="1:65" s="14" customFormat="1" ht="11.25">
      <c r="B490" s="209"/>
      <c r="C490" s="210"/>
      <c r="D490" s="200" t="s">
        <v>159</v>
      </c>
      <c r="E490" s="211" t="s">
        <v>19</v>
      </c>
      <c r="F490" s="212" t="s">
        <v>1963</v>
      </c>
      <c r="G490" s="210"/>
      <c r="H490" s="213">
        <v>2250</v>
      </c>
      <c r="I490" s="214"/>
      <c r="J490" s="210"/>
      <c r="K490" s="210"/>
      <c r="L490" s="215"/>
      <c r="M490" s="216"/>
      <c r="N490" s="217"/>
      <c r="O490" s="217"/>
      <c r="P490" s="217"/>
      <c r="Q490" s="217"/>
      <c r="R490" s="217"/>
      <c r="S490" s="217"/>
      <c r="T490" s="218"/>
      <c r="AT490" s="219" t="s">
        <v>159</v>
      </c>
      <c r="AU490" s="219" t="s">
        <v>82</v>
      </c>
      <c r="AV490" s="14" t="s">
        <v>82</v>
      </c>
      <c r="AW490" s="14" t="s">
        <v>34</v>
      </c>
      <c r="AX490" s="14" t="s">
        <v>73</v>
      </c>
      <c r="AY490" s="219" t="s">
        <v>148</v>
      </c>
    </row>
    <row r="491" spans="1:65" s="15" customFormat="1" ht="11.25">
      <c r="B491" s="220"/>
      <c r="C491" s="221"/>
      <c r="D491" s="200" t="s">
        <v>159</v>
      </c>
      <c r="E491" s="222" t="s">
        <v>19</v>
      </c>
      <c r="F491" s="223" t="s">
        <v>162</v>
      </c>
      <c r="G491" s="221"/>
      <c r="H491" s="224">
        <v>2250</v>
      </c>
      <c r="I491" s="225"/>
      <c r="J491" s="221"/>
      <c r="K491" s="221"/>
      <c r="L491" s="226"/>
      <c r="M491" s="227"/>
      <c r="N491" s="228"/>
      <c r="O491" s="228"/>
      <c r="P491" s="228"/>
      <c r="Q491" s="228"/>
      <c r="R491" s="228"/>
      <c r="S491" s="228"/>
      <c r="T491" s="229"/>
      <c r="AT491" s="230" t="s">
        <v>159</v>
      </c>
      <c r="AU491" s="230" t="s">
        <v>82</v>
      </c>
      <c r="AV491" s="15" t="s">
        <v>155</v>
      </c>
      <c r="AW491" s="15" t="s">
        <v>34</v>
      </c>
      <c r="AX491" s="15" t="s">
        <v>80</v>
      </c>
      <c r="AY491" s="230" t="s">
        <v>148</v>
      </c>
    </row>
    <row r="492" spans="1:65" s="2" customFormat="1" ht="16.5" customHeight="1">
      <c r="A492" s="36"/>
      <c r="B492" s="37"/>
      <c r="C492" s="180" t="s">
        <v>605</v>
      </c>
      <c r="D492" s="180" t="s">
        <v>150</v>
      </c>
      <c r="E492" s="181" t="s">
        <v>689</v>
      </c>
      <c r="F492" s="182" t="s">
        <v>690</v>
      </c>
      <c r="G492" s="183" t="s">
        <v>165</v>
      </c>
      <c r="H492" s="184">
        <v>50</v>
      </c>
      <c r="I492" s="185"/>
      <c r="J492" s="186">
        <f>ROUND(I492*H492,2)</f>
        <v>0</v>
      </c>
      <c r="K492" s="182" t="s">
        <v>154</v>
      </c>
      <c r="L492" s="41"/>
      <c r="M492" s="187" t="s">
        <v>19</v>
      </c>
      <c r="N492" s="188" t="s">
        <v>44</v>
      </c>
      <c r="O492" s="66"/>
      <c r="P492" s="189">
        <f>O492*H492</f>
        <v>0</v>
      </c>
      <c r="Q492" s="189">
        <v>0</v>
      </c>
      <c r="R492" s="189">
        <f>Q492*H492</f>
        <v>0</v>
      </c>
      <c r="S492" s="189">
        <v>0</v>
      </c>
      <c r="T492" s="190">
        <f>S492*H492</f>
        <v>0</v>
      </c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R492" s="191" t="s">
        <v>155</v>
      </c>
      <c r="AT492" s="191" t="s">
        <v>150</v>
      </c>
      <c r="AU492" s="191" t="s">
        <v>82</v>
      </c>
      <c r="AY492" s="19" t="s">
        <v>148</v>
      </c>
      <c r="BE492" s="192">
        <f>IF(N492="základní",J492,0)</f>
        <v>0</v>
      </c>
      <c r="BF492" s="192">
        <f>IF(N492="snížená",J492,0)</f>
        <v>0</v>
      </c>
      <c r="BG492" s="192">
        <f>IF(N492="zákl. přenesená",J492,0)</f>
        <v>0</v>
      </c>
      <c r="BH492" s="192">
        <f>IF(N492="sníž. přenesená",J492,0)</f>
        <v>0</v>
      </c>
      <c r="BI492" s="192">
        <f>IF(N492="nulová",J492,0)</f>
        <v>0</v>
      </c>
      <c r="BJ492" s="19" t="s">
        <v>80</v>
      </c>
      <c r="BK492" s="192">
        <f>ROUND(I492*H492,2)</f>
        <v>0</v>
      </c>
      <c r="BL492" s="19" t="s">
        <v>155</v>
      </c>
      <c r="BM492" s="191" t="s">
        <v>1964</v>
      </c>
    </row>
    <row r="493" spans="1:65" s="2" customFormat="1" ht="11.25">
      <c r="A493" s="36"/>
      <c r="B493" s="37"/>
      <c r="C493" s="38"/>
      <c r="D493" s="193" t="s">
        <v>157</v>
      </c>
      <c r="E493" s="38"/>
      <c r="F493" s="194" t="s">
        <v>692</v>
      </c>
      <c r="G493" s="38"/>
      <c r="H493" s="38"/>
      <c r="I493" s="195"/>
      <c r="J493" s="38"/>
      <c r="K493" s="38"/>
      <c r="L493" s="41"/>
      <c r="M493" s="196"/>
      <c r="N493" s="197"/>
      <c r="O493" s="66"/>
      <c r="P493" s="66"/>
      <c r="Q493" s="66"/>
      <c r="R493" s="66"/>
      <c r="S493" s="66"/>
      <c r="T493" s="67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T493" s="19" t="s">
        <v>157</v>
      </c>
      <c r="AU493" s="19" t="s">
        <v>82</v>
      </c>
    </row>
    <row r="494" spans="1:65" s="2" customFormat="1" ht="16.5" customHeight="1">
      <c r="A494" s="36"/>
      <c r="B494" s="37"/>
      <c r="C494" s="180" t="s">
        <v>610</v>
      </c>
      <c r="D494" s="180" t="s">
        <v>150</v>
      </c>
      <c r="E494" s="181" t="s">
        <v>694</v>
      </c>
      <c r="F494" s="182" t="s">
        <v>695</v>
      </c>
      <c r="G494" s="183" t="s">
        <v>153</v>
      </c>
      <c r="H494" s="184">
        <v>975.12</v>
      </c>
      <c r="I494" s="185"/>
      <c r="J494" s="186">
        <f>ROUND(I494*H494,2)</f>
        <v>0</v>
      </c>
      <c r="K494" s="182" t="s">
        <v>154</v>
      </c>
      <c r="L494" s="41"/>
      <c r="M494" s="187" t="s">
        <v>19</v>
      </c>
      <c r="N494" s="188" t="s">
        <v>44</v>
      </c>
      <c r="O494" s="66"/>
      <c r="P494" s="189">
        <f>O494*H494</f>
        <v>0</v>
      </c>
      <c r="Q494" s="189">
        <v>0</v>
      </c>
      <c r="R494" s="189">
        <f>Q494*H494</f>
        <v>0</v>
      </c>
      <c r="S494" s="189">
        <v>0</v>
      </c>
      <c r="T494" s="190">
        <f>S494*H494</f>
        <v>0</v>
      </c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R494" s="191" t="s">
        <v>155</v>
      </c>
      <c r="AT494" s="191" t="s">
        <v>150</v>
      </c>
      <c r="AU494" s="191" t="s">
        <v>82</v>
      </c>
      <c r="AY494" s="19" t="s">
        <v>148</v>
      </c>
      <c r="BE494" s="192">
        <f>IF(N494="základní",J494,0)</f>
        <v>0</v>
      </c>
      <c r="BF494" s="192">
        <f>IF(N494="snížená",J494,0)</f>
        <v>0</v>
      </c>
      <c r="BG494" s="192">
        <f>IF(N494="zákl. přenesená",J494,0)</f>
        <v>0</v>
      </c>
      <c r="BH494" s="192">
        <f>IF(N494="sníž. přenesená",J494,0)</f>
        <v>0</v>
      </c>
      <c r="BI494" s="192">
        <f>IF(N494="nulová",J494,0)</f>
        <v>0</v>
      </c>
      <c r="BJ494" s="19" t="s">
        <v>80</v>
      </c>
      <c r="BK494" s="192">
        <f>ROUND(I494*H494,2)</f>
        <v>0</v>
      </c>
      <c r="BL494" s="19" t="s">
        <v>155</v>
      </c>
      <c r="BM494" s="191" t="s">
        <v>1965</v>
      </c>
    </row>
    <row r="495" spans="1:65" s="2" customFormat="1" ht="11.25">
      <c r="A495" s="36"/>
      <c r="B495" s="37"/>
      <c r="C495" s="38"/>
      <c r="D495" s="193" t="s">
        <v>157</v>
      </c>
      <c r="E495" s="38"/>
      <c r="F495" s="194" t="s">
        <v>697</v>
      </c>
      <c r="G495" s="38"/>
      <c r="H495" s="38"/>
      <c r="I495" s="195"/>
      <c r="J495" s="38"/>
      <c r="K495" s="38"/>
      <c r="L495" s="41"/>
      <c r="M495" s="196"/>
      <c r="N495" s="197"/>
      <c r="O495" s="66"/>
      <c r="P495" s="66"/>
      <c r="Q495" s="66"/>
      <c r="R495" s="66"/>
      <c r="S495" s="66"/>
      <c r="T495" s="67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T495" s="19" t="s">
        <v>157</v>
      </c>
      <c r="AU495" s="19" t="s">
        <v>82</v>
      </c>
    </row>
    <row r="496" spans="1:65" s="14" customFormat="1" ht="11.25">
      <c r="B496" s="209"/>
      <c r="C496" s="210"/>
      <c r="D496" s="200" t="s">
        <v>159</v>
      </c>
      <c r="E496" s="211" t="s">
        <v>19</v>
      </c>
      <c r="F496" s="212" t="s">
        <v>1966</v>
      </c>
      <c r="G496" s="210"/>
      <c r="H496" s="213">
        <v>625</v>
      </c>
      <c r="I496" s="214"/>
      <c r="J496" s="210"/>
      <c r="K496" s="210"/>
      <c r="L496" s="215"/>
      <c r="M496" s="216"/>
      <c r="N496" s="217"/>
      <c r="O496" s="217"/>
      <c r="P496" s="217"/>
      <c r="Q496" s="217"/>
      <c r="R496" s="217"/>
      <c r="S496" s="217"/>
      <c r="T496" s="218"/>
      <c r="AT496" s="219" t="s">
        <v>159</v>
      </c>
      <c r="AU496" s="219" t="s">
        <v>82</v>
      </c>
      <c r="AV496" s="14" t="s">
        <v>82</v>
      </c>
      <c r="AW496" s="14" t="s">
        <v>34</v>
      </c>
      <c r="AX496" s="14" t="s">
        <v>73</v>
      </c>
      <c r="AY496" s="219" t="s">
        <v>148</v>
      </c>
    </row>
    <row r="497" spans="1:65" s="14" customFormat="1" ht="11.25">
      <c r="B497" s="209"/>
      <c r="C497" s="210"/>
      <c r="D497" s="200" t="s">
        <v>159</v>
      </c>
      <c r="E497" s="211" t="s">
        <v>19</v>
      </c>
      <c r="F497" s="212" t="s">
        <v>1967</v>
      </c>
      <c r="G497" s="210"/>
      <c r="H497" s="213">
        <v>350.12</v>
      </c>
      <c r="I497" s="214"/>
      <c r="J497" s="210"/>
      <c r="K497" s="210"/>
      <c r="L497" s="215"/>
      <c r="M497" s="216"/>
      <c r="N497" s="217"/>
      <c r="O497" s="217"/>
      <c r="P497" s="217"/>
      <c r="Q497" s="217"/>
      <c r="R497" s="217"/>
      <c r="S497" s="217"/>
      <c r="T497" s="218"/>
      <c r="AT497" s="219" t="s">
        <v>159</v>
      </c>
      <c r="AU497" s="219" t="s">
        <v>82</v>
      </c>
      <c r="AV497" s="14" t="s">
        <v>82</v>
      </c>
      <c r="AW497" s="14" t="s">
        <v>34</v>
      </c>
      <c r="AX497" s="14" t="s">
        <v>73</v>
      </c>
      <c r="AY497" s="219" t="s">
        <v>148</v>
      </c>
    </row>
    <row r="498" spans="1:65" s="15" customFormat="1" ht="11.25">
      <c r="B498" s="220"/>
      <c r="C498" s="221"/>
      <c r="D498" s="200" t="s">
        <v>159</v>
      </c>
      <c r="E498" s="222" t="s">
        <v>19</v>
      </c>
      <c r="F498" s="223" t="s">
        <v>162</v>
      </c>
      <c r="G498" s="221"/>
      <c r="H498" s="224">
        <v>975.12</v>
      </c>
      <c r="I498" s="225"/>
      <c r="J498" s="221"/>
      <c r="K498" s="221"/>
      <c r="L498" s="226"/>
      <c r="M498" s="227"/>
      <c r="N498" s="228"/>
      <c r="O498" s="228"/>
      <c r="P498" s="228"/>
      <c r="Q498" s="228"/>
      <c r="R498" s="228"/>
      <c r="S498" s="228"/>
      <c r="T498" s="229"/>
      <c r="AT498" s="230" t="s">
        <v>159</v>
      </c>
      <c r="AU498" s="230" t="s">
        <v>82</v>
      </c>
      <c r="AV498" s="15" t="s">
        <v>155</v>
      </c>
      <c r="AW498" s="15" t="s">
        <v>34</v>
      </c>
      <c r="AX498" s="15" t="s">
        <v>80</v>
      </c>
      <c r="AY498" s="230" t="s">
        <v>148</v>
      </c>
    </row>
    <row r="499" spans="1:65" s="2" customFormat="1" ht="16.5" customHeight="1">
      <c r="A499" s="36"/>
      <c r="B499" s="37"/>
      <c r="C499" s="180" t="s">
        <v>617</v>
      </c>
      <c r="D499" s="180" t="s">
        <v>150</v>
      </c>
      <c r="E499" s="181" t="s">
        <v>703</v>
      </c>
      <c r="F499" s="182" t="s">
        <v>704</v>
      </c>
      <c r="G499" s="183" t="s">
        <v>153</v>
      </c>
      <c r="H499" s="184">
        <v>27503</v>
      </c>
      <c r="I499" s="185"/>
      <c r="J499" s="186">
        <f>ROUND(I499*H499,2)</f>
        <v>0</v>
      </c>
      <c r="K499" s="182" t="s">
        <v>154</v>
      </c>
      <c r="L499" s="41"/>
      <c r="M499" s="187" t="s">
        <v>19</v>
      </c>
      <c r="N499" s="188" t="s">
        <v>44</v>
      </c>
      <c r="O499" s="66"/>
      <c r="P499" s="189">
        <f>O499*H499</f>
        <v>0</v>
      </c>
      <c r="Q499" s="189">
        <v>0</v>
      </c>
      <c r="R499" s="189">
        <f>Q499*H499</f>
        <v>0</v>
      </c>
      <c r="S499" s="189">
        <v>0</v>
      </c>
      <c r="T499" s="190">
        <f>S499*H499</f>
        <v>0</v>
      </c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R499" s="191" t="s">
        <v>155</v>
      </c>
      <c r="AT499" s="191" t="s">
        <v>150</v>
      </c>
      <c r="AU499" s="191" t="s">
        <v>82</v>
      </c>
      <c r="AY499" s="19" t="s">
        <v>148</v>
      </c>
      <c r="BE499" s="192">
        <f>IF(N499="základní",J499,0)</f>
        <v>0</v>
      </c>
      <c r="BF499" s="192">
        <f>IF(N499="snížená",J499,0)</f>
        <v>0</v>
      </c>
      <c r="BG499" s="192">
        <f>IF(N499="zákl. přenesená",J499,0)</f>
        <v>0</v>
      </c>
      <c r="BH499" s="192">
        <f>IF(N499="sníž. přenesená",J499,0)</f>
        <v>0</v>
      </c>
      <c r="BI499" s="192">
        <f>IF(N499="nulová",J499,0)</f>
        <v>0</v>
      </c>
      <c r="BJ499" s="19" t="s">
        <v>80</v>
      </c>
      <c r="BK499" s="192">
        <f>ROUND(I499*H499,2)</f>
        <v>0</v>
      </c>
      <c r="BL499" s="19" t="s">
        <v>155</v>
      </c>
      <c r="BM499" s="191" t="s">
        <v>1968</v>
      </c>
    </row>
    <row r="500" spans="1:65" s="2" customFormat="1" ht="11.25">
      <c r="A500" s="36"/>
      <c r="B500" s="37"/>
      <c r="C500" s="38"/>
      <c r="D500" s="193" t="s">
        <v>157</v>
      </c>
      <c r="E500" s="38"/>
      <c r="F500" s="194" t="s">
        <v>706</v>
      </c>
      <c r="G500" s="38"/>
      <c r="H500" s="38"/>
      <c r="I500" s="195"/>
      <c r="J500" s="38"/>
      <c r="K500" s="38"/>
      <c r="L500" s="41"/>
      <c r="M500" s="196"/>
      <c r="N500" s="197"/>
      <c r="O500" s="66"/>
      <c r="P500" s="66"/>
      <c r="Q500" s="66"/>
      <c r="R500" s="66"/>
      <c r="S500" s="66"/>
      <c r="T500" s="67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T500" s="19" t="s">
        <v>157</v>
      </c>
      <c r="AU500" s="19" t="s">
        <v>82</v>
      </c>
    </row>
    <row r="501" spans="1:65" s="14" customFormat="1" ht="11.25">
      <c r="B501" s="209"/>
      <c r="C501" s="210"/>
      <c r="D501" s="200" t="s">
        <v>159</v>
      </c>
      <c r="E501" s="211" t="s">
        <v>19</v>
      </c>
      <c r="F501" s="212" t="s">
        <v>1969</v>
      </c>
      <c r="G501" s="210"/>
      <c r="H501" s="213">
        <v>18750</v>
      </c>
      <c r="I501" s="214"/>
      <c r="J501" s="210"/>
      <c r="K501" s="210"/>
      <c r="L501" s="215"/>
      <c r="M501" s="216"/>
      <c r="N501" s="217"/>
      <c r="O501" s="217"/>
      <c r="P501" s="217"/>
      <c r="Q501" s="217"/>
      <c r="R501" s="217"/>
      <c r="S501" s="217"/>
      <c r="T501" s="218"/>
      <c r="AT501" s="219" t="s">
        <v>159</v>
      </c>
      <c r="AU501" s="219" t="s">
        <v>82</v>
      </c>
      <c r="AV501" s="14" t="s">
        <v>82</v>
      </c>
      <c r="AW501" s="14" t="s">
        <v>34</v>
      </c>
      <c r="AX501" s="14" t="s">
        <v>73</v>
      </c>
      <c r="AY501" s="219" t="s">
        <v>148</v>
      </c>
    </row>
    <row r="502" spans="1:65" s="14" customFormat="1" ht="11.25">
      <c r="B502" s="209"/>
      <c r="C502" s="210"/>
      <c r="D502" s="200" t="s">
        <v>159</v>
      </c>
      <c r="E502" s="211" t="s">
        <v>19</v>
      </c>
      <c r="F502" s="212" t="s">
        <v>1970</v>
      </c>
      <c r="G502" s="210"/>
      <c r="H502" s="213">
        <v>8753</v>
      </c>
      <c r="I502" s="214"/>
      <c r="J502" s="210"/>
      <c r="K502" s="210"/>
      <c r="L502" s="215"/>
      <c r="M502" s="216"/>
      <c r="N502" s="217"/>
      <c r="O502" s="217"/>
      <c r="P502" s="217"/>
      <c r="Q502" s="217"/>
      <c r="R502" s="217"/>
      <c r="S502" s="217"/>
      <c r="T502" s="218"/>
      <c r="AT502" s="219" t="s">
        <v>159</v>
      </c>
      <c r="AU502" s="219" t="s">
        <v>82</v>
      </c>
      <c r="AV502" s="14" t="s">
        <v>82</v>
      </c>
      <c r="AW502" s="14" t="s">
        <v>34</v>
      </c>
      <c r="AX502" s="14" t="s">
        <v>73</v>
      </c>
      <c r="AY502" s="219" t="s">
        <v>148</v>
      </c>
    </row>
    <row r="503" spans="1:65" s="15" customFormat="1" ht="11.25">
      <c r="B503" s="220"/>
      <c r="C503" s="221"/>
      <c r="D503" s="200" t="s">
        <v>159</v>
      </c>
      <c r="E503" s="222" t="s">
        <v>19</v>
      </c>
      <c r="F503" s="223" t="s">
        <v>162</v>
      </c>
      <c r="G503" s="221"/>
      <c r="H503" s="224">
        <v>27503</v>
      </c>
      <c r="I503" s="225"/>
      <c r="J503" s="221"/>
      <c r="K503" s="221"/>
      <c r="L503" s="226"/>
      <c r="M503" s="227"/>
      <c r="N503" s="228"/>
      <c r="O503" s="228"/>
      <c r="P503" s="228"/>
      <c r="Q503" s="228"/>
      <c r="R503" s="228"/>
      <c r="S503" s="228"/>
      <c r="T503" s="229"/>
      <c r="AT503" s="230" t="s">
        <v>159</v>
      </c>
      <c r="AU503" s="230" t="s">
        <v>82</v>
      </c>
      <c r="AV503" s="15" t="s">
        <v>155</v>
      </c>
      <c r="AW503" s="15" t="s">
        <v>34</v>
      </c>
      <c r="AX503" s="15" t="s">
        <v>80</v>
      </c>
      <c r="AY503" s="230" t="s">
        <v>148</v>
      </c>
    </row>
    <row r="504" spans="1:65" s="2" customFormat="1" ht="16.5" customHeight="1">
      <c r="A504" s="36"/>
      <c r="B504" s="37"/>
      <c r="C504" s="180" t="s">
        <v>623</v>
      </c>
      <c r="D504" s="180" t="s">
        <v>150</v>
      </c>
      <c r="E504" s="181" t="s">
        <v>709</v>
      </c>
      <c r="F504" s="182" t="s">
        <v>710</v>
      </c>
      <c r="G504" s="183" t="s">
        <v>153</v>
      </c>
      <c r="H504" s="184">
        <v>975.12</v>
      </c>
      <c r="I504" s="185"/>
      <c r="J504" s="186">
        <f>ROUND(I504*H504,2)</f>
        <v>0</v>
      </c>
      <c r="K504" s="182" t="s">
        <v>154</v>
      </c>
      <c r="L504" s="41"/>
      <c r="M504" s="187" t="s">
        <v>19</v>
      </c>
      <c r="N504" s="188" t="s">
        <v>44</v>
      </c>
      <c r="O504" s="66"/>
      <c r="P504" s="189">
        <f>O504*H504</f>
        <v>0</v>
      </c>
      <c r="Q504" s="189">
        <v>0</v>
      </c>
      <c r="R504" s="189">
        <f>Q504*H504</f>
        <v>0</v>
      </c>
      <c r="S504" s="189">
        <v>0</v>
      </c>
      <c r="T504" s="190">
        <f>S504*H504</f>
        <v>0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191" t="s">
        <v>155</v>
      </c>
      <c r="AT504" s="191" t="s">
        <v>150</v>
      </c>
      <c r="AU504" s="191" t="s">
        <v>82</v>
      </c>
      <c r="AY504" s="19" t="s">
        <v>148</v>
      </c>
      <c r="BE504" s="192">
        <f>IF(N504="základní",J504,0)</f>
        <v>0</v>
      </c>
      <c r="BF504" s="192">
        <f>IF(N504="snížená",J504,0)</f>
        <v>0</v>
      </c>
      <c r="BG504" s="192">
        <f>IF(N504="zákl. přenesená",J504,0)</f>
        <v>0</v>
      </c>
      <c r="BH504" s="192">
        <f>IF(N504="sníž. přenesená",J504,0)</f>
        <v>0</v>
      </c>
      <c r="BI504" s="192">
        <f>IF(N504="nulová",J504,0)</f>
        <v>0</v>
      </c>
      <c r="BJ504" s="19" t="s">
        <v>80</v>
      </c>
      <c r="BK504" s="192">
        <f>ROUND(I504*H504,2)</f>
        <v>0</v>
      </c>
      <c r="BL504" s="19" t="s">
        <v>155</v>
      </c>
      <c r="BM504" s="191" t="s">
        <v>1971</v>
      </c>
    </row>
    <row r="505" spans="1:65" s="2" customFormat="1" ht="11.25">
      <c r="A505" s="36"/>
      <c r="B505" s="37"/>
      <c r="C505" s="38"/>
      <c r="D505" s="193" t="s">
        <v>157</v>
      </c>
      <c r="E505" s="38"/>
      <c r="F505" s="194" t="s">
        <v>712</v>
      </c>
      <c r="G505" s="38"/>
      <c r="H505" s="38"/>
      <c r="I505" s="195"/>
      <c r="J505" s="38"/>
      <c r="K505" s="38"/>
      <c r="L505" s="41"/>
      <c r="M505" s="196"/>
      <c r="N505" s="197"/>
      <c r="O505" s="66"/>
      <c r="P505" s="66"/>
      <c r="Q505" s="66"/>
      <c r="R505" s="66"/>
      <c r="S505" s="66"/>
      <c r="T505" s="67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T505" s="19" t="s">
        <v>157</v>
      </c>
      <c r="AU505" s="19" t="s">
        <v>82</v>
      </c>
    </row>
    <row r="506" spans="1:65" s="14" customFormat="1" ht="11.25">
      <c r="B506" s="209"/>
      <c r="C506" s="210"/>
      <c r="D506" s="200" t="s">
        <v>159</v>
      </c>
      <c r="E506" s="211" t="s">
        <v>19</v>
      </c>
      <c r="F506" s="212" t="s">
        <v>1972</v>
      </c>
      <c r="G506" s="210"/>
      <c r="H506" s="213">
        <v>975.12</v>
      </c>
      <c r="I506" s="214"/>
      <c r="J506" s="210"/>
      <c r="K506" s="210"/>
      <c r="L506" s="215"/>
      <c r="M506" s="216"/>
      <c r="N506" s="217"/>
      <c r="O506" s="217"/>
      <c r="P506" s="217"/>
      <c r="Q506" s="217"/>
      <c r="R506" s="217"/>
      <c r="S506" s="217"/>
      <c r="T506" s="218"/>
      <c r="AT506" s="219" t="s">
        <v>159</v>
      </c>
      <c r="AU506" s="219" t="s">
        <v>82</v>
      </c>
      <c r="AV506" s="14" t="s">
        <v>82</v>
      </c>
      <c r="AW506" s="14" t="s">
        <v>34</v>
      </c>
      <c r="AX506" s="14" t="s">
        <v>73</v>
      </c>
      <c r="AY506" s="219" t="s">
        <v>148</v>
      </c>
    </row>
    <row r="507" spans="1:65" s="15" customFormat="1" ht="11.25">
      <c r="B507" s="220"/>
      <c r="C507" s="221"/>
      <c r="D507" s="200" t="s">
        <v>159</v>
      </c>
      <c r="E507" s="222" t="s">
        <v>19</v>
      </c>
      <c r="F507" s="223" t="s">
        <v>162</v>
      </c>
      <c r="G507" s="221"/>
      <c r="H507" s="224">
        <v>975.12</v>
      </c>
      <c r="I507" s="225"/>
      <c r="J507" s="221"/>
      <c r="K507" s="221"/>
      <c r="L507" s="226"/>
      <c r="M507" s="227"/>
      <c r="N507" s="228"/>
      <c r="O507" s="228"/>
      <c r="P507" s="228"/>
      <c r="Q507" s="228"/>
      <c r="R507" s="228"/>
      <c r="S507" s="228"/>
      <c r="T507" s="229"/>
      <c r="AT507" s="230" t="s">
        <v>159</v>
      </c>
      <c r="AU507" s="230" t="s">
        <v>82</v>
      </c>
      <c r="AV507" s="15" t="s">
        <v>155</v>
      </c>
      <c r="AW507" s="15" t="s">
        <v>34</v>
      </c>
      <c r="AX507" s="15" t="s">
        <v>80</v>
      </c>
      <c r="AY507" s="230" t="s">
        <v>148</v>
      </c>
    </row>
    <row r="508" spans="1:65" s="2" customFormat="1" ht="24.2" customHeight="1">
      <c r="A508" s="36"/>
      <c r="B508" s="37"/>
      <c r="C508" s="180" t="s">
        <v>630</v>
      </c>
      <c r="D508" s="180" t="s">
        <v>150</v>
      </c>
      <c r="E508" s="181" t="s">
        <v>714</v>
      </c>
      <c r="F508" s="182" t="s">
        <v>715</v>
      </c>
      <c r="G508" s="183" t="s">
        <v>153</v>
      </c>
      <c r="H508" s="184">
        <v>200</v>
      </c>
      <c r="I508" s="185"/>
      <c r="J508" s="186">
        <f>ROUND(I508*H508,2)</f>
        <v>0</v>
      </c>
      <c r="K508" s="182" t="s">
        <v>154</v>
      </c>
      <c r="L508" s="41"/>
      <c r="M508" s="187" t="s">
        <v>19</v>
      </c>
      <c r="N508" s="188" t="s">
        <v>44</v>
      </c>
      <c r="O508" s="66"/>
      <c r="P508" s="189">
        <f>O508*H508</f>
        <v>0</v>
      </c>
      <c r="Q508" s="189">
        <v>0</v>
      </c>
      <c r="R508" s="189">
        <f>Q508*H508</f>
        <v>0</v>
      </c>
      <c r="S508" s="189">
        <v>0</v>
      </c>
      <c r="T508" s="190">
        <f>S508*H508</f>
        <v>0</v>
      </c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R508" s="191" t="s">
        <v>155</v>
      </c>
      <c r="AT508" s="191" t="s">
        <v>150</v>
      </c>
      <c r="AU508" s="191" t="s">
        <v>82</v>
      </c>
      <c r="AY508" s="19" t="s">
        <v>148</v>
      </c>
      <c r="BE508" s="192">
        <f>IF(N508="základní",J508,0)</f>
        <v>0</v>
      </c>
      <c r="BF508" s="192">
        <f>IF(N508="snížená",J508,0)</f>
        <v>0</v>
      </c>
      <c r="BG508" s="192">
        <f>IF(N508="zákl. přenesená",J508,0)</f>
        <v>0</v>
      </c>
      <c r="BH508" s="192">
        <f>IF(N508="sníž. přenesená",J508,0)</f>
        <v>0</v>
      </c>
      <c r="BI508" s="192">
        <f>IF(N508="nulová",J508,0)</f>
        <v>0</v>
      </c>
      <c r="BJ508" s="19" t="s">
        <v>80</v>
      </c>
      <c r="BK508" s="192">
        <f>ROUND(I508*H508,2)</f>
        <v>0</v>
      </c>
      <c r="BL508" s="19" t="s">
        <v>155</v>
      </c>
      <c r="BM508" s="191" t="s">
        <v>1973</v>
      </c>
    </row>
    <row r="509" spans="1:65" s="2" customFormat="1" ht="11.25">
      <c r="A509" s="36"/>
      <c r="B509" s="37"/>
      <c r="C509" s="38"/>
      <c r="D509" s="193" t="s">
        <v>157</v>
      </c>
      <c r="E509" s="38"/>
      <c r="F509" s="194" t="s">
        <v>717</v>
      </c>
      <c r="G509" s="38"/>
      <c r="H509" s="38"/>
      <c r="I509" s="195"/>
      <c r="J509" s="38"/>
      <c r="K509" s="38"/>
      <c r="L509" s="41"/>
      <c r="M509" s="196"/>
      <c r="N509" s="197"/>
      <c r="O509" s="66"/>
      <c r="P509" s="66"/>
      <c r="Q509" s="66"/>
      <c r="R509" s="66"/>
      <c r="S509" s="66"/>
      <c r="T509" s="67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T509" s="19" t="s">
        <v>157</v>
      </c>
      <c r="AU509" s="19" t="s">
        <v>82</v>
      </c>
    </row>
    <row r="510" spans="1:65" s="13" customFormat="1" ht="11.25">
      <c r="B510" s="198"/>
      <c r="C510" s="199"/>
      <c r="D510" s="200" t="s">
        <v>159</v>
      </c>
      <c r="E510" s="201" t="s">
        <v>19</v>
      </c>
      <c r="F510" s="202" t="s">
        <v>718</v>
      </c>
      <c r="G510" s="199"/>
      <c r="H510" s="201" t="s">
        <v>19</v>
      </c>
      <c r="I510" s="203"/>
      <c r="J510" s="199"/>
      <c r="K510" s="199"/>
      <c r="L510" s="204"/>
      <c r="M510" s="205"/>
      <c r="N510" s="206"/>
      <c r="O510" s="206"/>
      <c r="P510" s="206"/>
      <c r="Q510" s="206"/>
      <c r="R510" s="206"/>
      <c r="S510" s="206"/>
      <c r="T510" s="207"/>
      <c r="AT510" s="208" t="s">
        <v>159</v>
      </c>
      <c r="AU510" s="208" t="s">
        <v>82</v>
      </c>
      <c r="AV510" s="13" t="s">
        <v>80</v>
      </c>
      <c r="AW510" s="13" t="s">
        <v>34</v>
      </c>
      <c r="AX510" s="13" t="s">
        <v>73</v>
      </c>
      <c r="AY510" s="208" t="s">
        <v>148</v>
      </c>
    </row>
    <row r="511" spans="1:65" s="14" customFormat="1" ht="11.25">
      <c r="B511" s="209"/>
      <c r="C511" s="210"/>
      <c r="D511" s="200" t="s">
        <v>159</v>
      </c>
      <c r="E511" s="211" t="s">
        <v>19</v>
      </c>
      <c r="F511" s="212" t="s">
        <v>1974</v>
      </c>
      <c r="G511" s="210"/>
      <c r="H511" s="213">
        <v>200</v>
      </c>
      <c r="I511" s="214"/>
      <c r="J511" s="210"/>
      <c r="K511" s="210"/>
      <c r="L511" s="215"/>
      <c r="M511" s="216"/>
      <c r="N511" s="217"/>
      <c r="O511" s="217"/>
      <c r="P511" s="217"/>
      <c r="Q511" s="217"/>
      <c r="R511" s="217"/>
      <c r="S511" s="217"/>
      <c r="T511" s="218"/>
      <c r="AT511" s="219" t="s">
        <v>159</v>
      </c>
      <c r="AU511" s="219" t="s">
        <v>82</v>
      </c>
      <c r="AV511" s="14" t="s">
        <v>82</v>
      </c>
      <c r="AW511" s="14" t="s">
        <v>34</v>
      </c>
      <c r="AX511" s="14" t="s">
        <v>73</v>
      </c>
      <c r="AY511" s="219" t="s">
        <v>148</v>
      </c>
    </row>
    <row r="512" spans="1:65" s="15" customFormat="1" ht="11.25">
      <c r="B512" s="220"/>
      <c r="C512" s="221"/>
      <c r="D512" s="200" t="s">
        <v>159</v>
      </c>
      <c r="E512" s="222" t="s">
        <v>19</v>
      </c>
      <c r="F512" s="223" t="s">
        <v>162</v>
      </c>
      <c r="G512" s="221"/>
      <c r="H512" s="224">
        <v>200</v>
      </c>
      <c r="I512" s="225"/>
      <c r="J512" s="221"/>
      <c r="K512" s="221"/>
      <c r="L512" s="226"/>
      <c r="M512" s="227"/>
      <c r="N512" s="228"/>
      <c r="O512" s="228"/>
      <c r="P512" s="228"/>
      <c r="Q512" s="228"/>
      <c r="R512" s="228"/>
      <c r="S512" s="228"/>
      <c r="T512" s="229"/>
      <c r="AT512" s="230" t="s">
        <v>159</v>
      </c>
      <c r="AU512" s="230" t="s">
        <v>82</v>
      </c>
      <c r="AV512" s="15" t="s">
        <v>155</v>
      </c>
      <c r="AW512" s="15" t="s">
        <v>34</v>
      </c>
      <c r="AX512" s="15" t="s">
        <v>80</v>
      </c>
      <c r="AY512" s="230" t="s">
        <v>148</v>
      </c>
    </row>
    <row r="513" spans="1:65" s="2" customFormat="1" ht="24.2" customHeight="1">
      <c r="A513" s="36"/>
      <c r="B513" s="37"/>
      <c r="C513" s="180" t="s">
        <v>637</v>
      </c>
      <c r="D513" s="180" t="s">
        <v>150</v>
      </c>
      <c r="E513" s="181" t="s">
        <v>721</v>
      </c>
      <c r="F513" s="182" t="s">
        <v>722</v>
      </c>
      <c r="G513" s="183" t="s">
        <v>153</v>
      </c>
      <c r="H513" s="184">
        <v>9000</v>
      </c>
      <c r="I513" s="185"/>
      <c r="J513" s="186">
        <f>ROUND(I513*H513,2)</f>
        <v>0</v>
      </c>
      <c r="K513" s="182" t="s">
        <v>154</v>
      </c>
      <c r="L513" s="41"/>
      <c r="M513" s="187" t="s">
        <v>19</v>
      </c>
      <c r="N513" s="188" t="s">
        <v>44</v>
      </c>
      <c r="O513" s="66"/>
      <c r="P513" s="189">
        <f>O513*H513</f>
        <v>0</v>
      </c>
      <c r="Q513" s="189">
        <v>0</v>
      </c>
      <c r="R513" s="189">
        <f>Q513*H513</f>
        <v>0</v>
      </c>
      <c r="S513" s="189">
        <v>0</v>
      </c>
      <c r="T513" s="190">
        <f>S513*H513</f>
        <v>0</v>
      </c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R513" s="191" t="s">
        <v>155</v>
      </c>
      <c r="AT513" s="191" t="s">
        <v>150</v>
      </c>
      <c r="AU513" s="191" t="s">
        <v>82</v>
      </c>
      <c r="AY513" s="19" t="s">
        <v>148</v>
      </c>
      <c r="BE513" s="192">
        <f>IF(N513="základní",J513,0)</f>
        <v>0</v>
      </c>
      <c r="BF513" s="192">
        <f>IF(N513="snížená",J513,0)</f>
        <v>0</v>
      </c>
      <c r="BG513" s="192">
        <f>IF(N513="zákl. přenesená",J513,0)</f>
        <v>0</v>
      </c>
      <c r="BH513" s="192">
        <f>IF(N513="sníž. přenesená",J513,0)</f>
        <v>0</v>
      </c>
      <c r="BI513" s="192">
        <f>IF(N513="nulová",J513,0)</f>
        <v>0</v>
      </c>
      <c r="BJ513" s="19" t="s">
        <v>80</v>
      </c>
      <c r="BK513" s="192">
        <f>ROUND(I513*H513,2)</f>
        <v>0</v>
      </c>
      <c r="BL513" s="19" t="s">
        <v>155</v>
      </c>
      <c r="BM513" s="191" t="s">
        <v>1975</v>
      </c>
    </row>
    <row r="514" spans="1:65" s="2" customFormat="1" ht="11.25">
      <c r="A514" s="36"/>
      <c r="B514" s="37"/>
      <c r="C514" s="38"/>
      <c r="D514" s="193" t="s">
        <v>157</v>
      </c>
      <c r="E514" s="38"/>
      <c r="F514" s="194" t="s">
        <v>724</v>
      </c>
      <c r="G514" s="38"/>
      <c r="H514" s="38"/>
      <c r="I514" s="195"/>
      <c r="J514" s="38"/>
      <c r="K514" s="38"/>
      <c r="L514" s="41"/>
      <c r="M514" s="196"/>
      <c r="N514" s="197"/>
      <c r="O514" s="66"/>
      <c r="P514" s="66"/>
      <c r="Q514" s="66"/>
      <c r="R514" s="66"/>
      <c r="S514" s="66"/>
      <c r="T514" s="67"/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T514" s="19" t="s">
        <v>157</v>
      </c>
      <c r="AU514" s="19" t="s">
        <v>82</v>
      </c>
    </row>
    <row r="515" spans="1:65" s="14" customFormat="1" ht="11.25">
      <c r="B515" s="209"/>
      <c r="C515" s="210"/>
      <c r="D515" s="200" t="s">
        <v>159</v>
      </c>
      <c r="E515" s="211" t="s">
        <v>19</v>
      </c>
      <c r="F515" s="212" t="s">
        <v>1976</v>
      </c>
      <c r="G515" s="210"/>
      <c r="H515" s="213">
        <v>9000</v>
      </c>
      <c r="I515" s="214"/>
      <c r="J515" s="210"/>
      <c r="K515" s="210"/>
      <c r="L515" s="215"/>
      <c r="M515" s="216"/>
      <c r="N515" s="217"/>
      <c r="O515" s="217"/>
      <c r="P515" s="217"/>
      <c r="Q515" s="217"/>
      <c r="R515" s="217"/>
      <c r="S515" s="217"/>
      <c r="T515" s="218"/>
      <c r="AT515" s="219" t="s">
        <v>159</v>
      </c>
      <c r="AU515" s="219" t="s">
        <v>82</v>
      </c>
      <c r="AV515" s="14" t="s">
        <v>82</v>
      </c>
      <c r="AW515" s="14" t="s">
        <v>34</v>
      </c>
      <c r="AX515" s="14" t="s">
        <v>73</v>
      </c>
      <c r="AY515" s="219" t="s">
        <v>148</v>
      </c>
    </row>
    <row r="516" spans="1:65" s="15" customFormat="1" ht="11.25">
      <c r="B516" s="220"/>
      <c r="C516" s="221"/>
      <c r="D516" s="200" t="s">
        <v>159</v>
      </c>
      <c r="E516" s="222" t="s">
        <v>19</v>
      </c>
      <c r="F516" s="223" t="s">
        <v>162</v>
      </c>
      <c r="G516" s="221"/>
      <c r="H516" s="224">
        <v>9000</v>
      </c>
      <c r="I516" s="225"/>
      <c r="J516" s="221"/>
      <c r="K516" s="221"/>
      <c r="L516" s="226"/>
      <c r="M516" s="227"/>
      <c r="N516" s="228"/>
      <c r="O516" s="228"/>
      <c r="P516" s="228"/>
      <c r="Q516" s="228"/>
      <c r="R516" s="228"/>
      <c r="S516" s="228"/>
      <c r="T516" s="229"/>
      <c r="AT516" s="230" t="s">
        <v>159</v>
      </c>
      <c r="AU516" s="230" t="s">
        <v>82</v>
      </c>
      <c r="AV516" s="15" t="s">
        <v>155</v>
      </c>
      <c r="AW516" s="15" t="s">
        <v>34</v>
      </c>
      <c r="AX516" s="15" t="s">
        <v>80</v>
      </c>
      <c r="AY516" s="230" t="s">
        <v>148</v>
      </c>
    </row>
    <row r="517" spans="1:65" s="2" customFormat="1" ht="24.2" customHeight="1">
      <c r="A517" s="36"/>
      <c r="B517" s="37"/>
      <c r="C517" s="180" t="s">
        <v>644</v>
      </c>
      <c r="D517" s="180" t="s">
        <v>150</v>
      </c>
      <c r="E517" s="181" t="s">
        <v>727</v>
      </c>
      <c r="F517" s="182" t="s">
        <v>728</v>
      </c>
      <c r="G517" s="183" t="s">
        <v>153</v>
      </c>
      <c r="H517" s="184">
        <v>200</v>
      </c>
      <c r="I517" s="185"/>
      <c r="J517" s="186">
        <f>ROUND(I517*H517,2)</f>
        <v>0</v>
      </c>
      <c r="K517" s="182" t="s">
        <v>154</v>
      </c>
      <c r="L517" s="41"/>
      <c r="M517" s="187" t="s">
        <v>19</v>
      </c>
      <c r="N517" s="188" t="s">
        <v>44</v>
      </c>
      <c r="O517" s="66"/>
      <c r="P517" s="189">
        <f>O517*H517</f>
        <v>0</v>
      </c>
      <c r="Q517" s="189">
        <v>0</v>
      </c>
      <c r="R517" s="189">
        <f>Q517*H517</f>
        <v>0</v>
      </c>
      <c r="S517" s="189">
        <v>0</v>
      </c>
      <c r="T517" s="190">
        <f>S517*H517</f>
        <v>0</v>
      </c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R517" s="191" t="s">
        <v>155</v>
      </c>
      <c r="AT517" s="191" t="s">
        <v>150</v>
      </c>
      <c r="AU517" s="191" t="s">
        <v>82</v>
      </c>
      <c r="AY517" s="19" t="s">
        <v>148</v>
      </c>
      <c r="BE517" s="192">
        <f>IF(N517="základní",J517,0)</f>
        <v>0</v>
      </c>
      <c r="BF517" s="192">
        <f>IF(N517="snížená",J517,0)</f>
        <v>0</v>
      </c>
      <c r="BG517" s="192">
        <f>IF(N517="zákl. přenesená",J517,0)</f>
        <v>0</v>
      </c>
      <c r="BH517" s="192">
        <f>IF(N517="sníž. přenesená",J517,0)</f>
        <v>0</v>
      </c>
      <c r="BI517" s="192">
        <f>IF(N517="nulová",J517,0)</f>
        <v>0</v>
      </c>
      <c r="BJ517" s="19" t="s">
        <v>80</v>
      </c>
      <c r="BK517" s="192">
        <f>ROUND(I517*H517,2)</f>
        <v>0</v>
      </c>
      <c r="BL517" s="19" t="s">
        <v>155</v>
      </c>
      <c r="BM517" s="191" t="s">
        <v>1977</v>
      </c>
    </row>
    <row r="518" spans="1:65" s="2" customFormat="1" ht="11.25">
      <c r="A518" s="36"/>
      <c r="B518" s="37"/>
      <c r="C518" s="38"/>
      <c r="D518" s="193" t="s">
        <v>157</v>
      </c>
      <c r="E518" s="38"/>
      <c r="F518" s="194" t="s">
        <v>730</v>
      </c>
      <c r="G518" s="38"/>
      <c r="H518" s="38"/>
      <c r="I518" s="195"/>
      <c r="J518" s="38"/>
      <c r="K518" s="38"/>
      <c r="L518" s="41"/>
      <c r="M518" s="196"/>
      <c r="N518" s="197"/>
      <c r="O518" s="66"/>
      <c r="P518" s="66"/>
      <c r="Q518" s="66"/>
      <c r="R518" s="66"/>
      <c r="S518" s="66"/>
      <c r="T518" s="67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T518" s="19" t="s">
        <v>157</v>
      </c>
      <c r="AU518" s="19" t="s">
        <v>82</v>
      </c>
    </row>
    <row r="519" spans="1:65" s="13" customFormat="1" ht="11.25">
      <c r="B519" s="198"/>
      <c r="C519" s="199"/>
      <c r="D519" s="200" t="s">
        <v>159</v>
      </c>
      <c r="E519" s="201" t="s">
        <v>19</v>
      </c>
      <c r="F519" s="202" t="s">
        <v>718</v>
      </c>
      <c r="G519" s="199"/>
      <c r="H519" s="201" t="s">
        <v>19</v>
      </c>
      <c r="I519" s="203"/>
      <c r="J519" s="199"/>
      <c r="K519" s="199"/>
      <c r="L519" s="204"/>
      <c r="M519" s="205"/>
      <c r="N519" s="206"/>
      <c r="O519" s="206"/>
      <c r="P519" s="206"/>
      <c r="Q519" s="206"/>
      <c r="R519" s="206"/>
      <c r="S519" s="206"/>
      <c r="T519" s="207"/>
      <c r="AT519" s="208" t="s">
        <v>159</v>
      </c>
      <c r="AU519" s="208" t="s">
        <v>82</v>
      </c>
      <c r="AV519" s="13" t="s">
        <v>80</v>
      </c>
      <c r="AW519" s="13" t="s">
        <v>34</v>
      </c>
      <c r="AX519" s="13" t="s">
        <v>73</v>
      </c>
      <c r="AY519" s="208" t="s">
        <v>148</v>
      </c>
    </row>
    <row r="520" spans="1:65" s="14" customFormat="1" ht="11.25">
      <c r="B520" s="209"/>
      <c r="C520" s="210"/>
      <c r="D520" s="200" t="s">
        <v>159</v>
      </c>
      <c r="E520" s="211" t="s">
        <v>19</v>
      </c>
      <c r="F520" s="212" t="s">
        <v>1974</v>
      </c>
      <c r="G520" s="210"/>
      <c r="H520" s="213">
        <v>200</v>
      </c>
      <c r="I520" s="214"/>
      <c r="J520" s="210"/>
      <c r="K520" s="210"/>
      <c r="L520" s="215"/>
      <c r="M520" s="216"/>
      <c r="N520" s="217"/>
      <c r="O520" s="217"/>
      <c r="P520" s="217"/>
      <c r="Q520" s="217"/>
      <c r="R520" s="217"/>
      <c r="S520" s="217"/>
      <c r="T520" s="218"/>
      <c r="AT520" s="219" t="s">
        <v>159</v>
      </c>
      <c r="AU520" s="219" t="s">
        <v>82</v>
      </c>
      <c r="AV520" s="14" t="s">
        <v>82</v>
      </c>
      <c r="AW520" s="14" t="s">
        <v>34</v>
      </c>
      <c r="AX520" s="14" t="s">
        <v>73</v>
      </c>
      <c r="AY520" s="219" t="s">
        <v>148</v>
      </c>
    </row>
    <row r="521" spans="1:65" s="15" customFormat="1" ht="11.25">
      <c r="B521" s="220"/>
      <c r="C521" s="221"/>
      <c r="D521" s="200" t="s">
        <v>159</v>
      </c>
      <c r="E521" s="222" t="s">
        <v>19</v>
      </c>
      <c r="F521" s="223" t="s">
        <v>162</v>
      </c>
      <c r="G521" s="221"/>
      <c r="H521" s="224">
        <v>200</v>
      </c>
      <c r="I521" s="225"/>
      <c r="J521" s="221"/>
      <c r="K521" s="221"/>
      <c r="L521" s="226"/>
      <c r="M521" s="227"/>
      <c r="N521" s="228"/>
      <c r="O521" s="228"/>
      <c r="P521" s="228"/>
      <c r="Q521" s="228"/>
      <c r="R521" s="228"/>
      <c r="S521" s="228"/>
      <c r="T521" s="229"/>
      <c r="AT521" s="230" t="s">
        <v>159</v>
      </c>
      <c r="AU521" s="230" t="s">
        <v>82</v>
      </c>
      <c r="AV521" s="15" t="s">
        <v>155</v>
      </c>
      <c r="AW521" s="15" t="s">
        <v>34</v>
      </c>
      <c r="AX521" s="15" t="s">
        <v>80</v>
      </c>
      <c r="AY521" s="230" t="s">
        <v>148</v>
      </c>
    </row>
    <row r="522" spans="1:65" s="2" customFormat="1" ht="16.5" customHeight="1">
      <c r="A522" s="36"/>
      <c r="B522" s="37"/>
      <c r="C522" s="180" t="s">
        <v>651</v>
      </c>
      <c r="D522" s="180" t="s">
        <v>150</v>
      </c>
      <c r="E522" s="181" t="s">
        <v>748</v>
      </c>
      <c r="F522" s="182" t="s">
        <v>749</v>
      </c>
      <c r="G522" s="183" t="s">
        <v>172</v>
      </c>
      <c r="H522" s="184">
        <v>1.103</v>
      </c>
      <c r="I522" s="185"/>
      <c r="J522" s="186">
        <f>ROUND(I522*H522,2)</f>
        <v>0</v>
      </c>
      <c r="K522" s="182" t="s">
        <v>154</v>
      </c>
      <c r="L522" s="41"/>
      <c r="M522" s="187" t="s">
        <v>19</v>
      </c>
      <c r="N522" s="188" t="s">
        <v>44</v>
      </c>
      <c r="O522" s="66"/>
      <c r="P522" s="189">
        <f>O522*H522</f>
        <v>0</v>
      </c>
      <c r="Q522" s="189">
        <v>0.12</v>
      </c>
      <c r="R522" s="189">
        <f>Q522*H522</f>
        <v>0.13236000000000001</v>
      </c>
      <c r="S522" s="189">
        <v>2.2000000000000002</v>
      </c>
      <c r="T522" s="190">
        <f>S522*H522</f>
        <v>2.4266000000000001</v>
      </c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R522" s="191" t="s">
        <v>155</v>
      </c>
      <c r="AT522" s="191" t="s">
        <v>150</v>
      </c>
      <c r="AU522" s="191" t="s">
        <v>82</v>
      </c>
      <c r="AY522" s="19" t="s">
        <v>148</v>
      </c>
      <c r="BE522" s="192">
        <f>IF(N522="základní",J522,0)</f>
        <v>0</v>
      </c>
      <c r="BF522" s="192">
        <f>IF(N522="snížená",J522,0)</f>
        <v>0</v>
      </c>
      <c r="BG522" s="192">
        <f>IF(N522="zákl. přenesená",J522,0)</f>
        <v>0</v>
      </c>
      <c r="BH522" s="192">
        <f>IF(N522="sníž. přenesená",J522,0)</f>
        <v>0</v>
      </c>
      <c r="BI522" s="192">
        <f>IF(N522="nulová",J522,0)</f>
        <v>0</v>
      </c>
      <c r="BJ522" s="19" t="s">
        <v>80</v>
      </c>
      <c r="BK522" s="192">
        <f>ROUND(I522*H522,2)</f>
        <v>0</v>
      </c>
      <c r="BL522" s="19" t="s">
        <v>155</v>
      </c>
      <c r="BM522" s="191" t="s">
        <v>1978</v>
      </c>
    </row>
    <row r="523" spans="1:65" s="2" customFormat="1" ht="11.25">
      <c r="A523" s="36"/>
      <c r="B523" s="37"/>
      <c r="C523" s="38"/>
      <c r="D523" s="193" t="s">
        <v>157</v>
      </c>
      <c r="E523" s="38"/>
      <c r="F523" s="194" t="s">
        <v>751</v>
      </c>
      <c r="G523" s="38"/>
      <c r="H523" s="38"/>
      <c r="I523" s="195"/>
      <c r="J523" s="38"/>
      <c r="K523" s="38"/>
      <c r="L523" s="41"/>
      <c r="M523" s="196"/>
      <c r="N523" s="197"/>
      <c r="O523" s="66"/>
      <c r="P523" s="66"/>
      <c r="Q523" s="66"/>
      <c r="R523" s="66"/>
      <c r="S523" s="66"/>
      <c r="T523" s="67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T523" s="19" t="s">
        <v>157</v>
      </c>
      <c r="AU523" s="19" t="s">
        <v>82</v>
      </c>
    </row>
    <row r="524" spans="1:65" s="13" customFormat="1" ht="11.25">
      <c r="B524" s="198"/>
      <c r="C524" s="199"/>
      <c r="D524" s="200" t="s">
        <v>159</v>
      </c>
      <c r="E524" s="201" t="s">
        <v>19</v>
      </c>
      <c r="F524" s="202" t="s">
        <v>1674</v>
      </c>
      <c r="G524" s="199"/>
      <c r="H524" s="201" t="s">
        <v>19</v>
      </c>
      <c r="I524" s="203"/>
      <c r="J524" s="199"/>
      <c r="K524" s="199"/>
      <c r="L524" s="204"/>
      <c r="M524" s="205"/>
      <c r="N524" s="206"/>
      <c r="O524" s="206"/>
      <c r="P524" s="206"/>
      <c r="Q524" s="206"/>
      <c r="R524" s="206"/>
      <c r="S524" s="206"/>
      <c r="T524" s="207"/>
      <c r="AT524" s="208" t="s">
        <v>159</v>
      </c>
      <c r="AU524" s="208" t="s">
        <v>82</v>
      </c>
      <c r="AV524" s="13" t="s">
        <v>80</v>
      </c>
      <c r="AW524" s="13" t="s">
        <v>34</v>
      </c>
      <c r="AX524" s="13" t="s">
        <v>73</v>
      </c>
      <c r="AY524" s="208" t="s">
        <v>148</v>
      </c>
    </row>
    <row r="525" spans="1:65" s="14" customFormat="1" ht="11.25">
      <c r="B525" s="209"/>
      <c r="C525" s="210"/>
      <c r="D525" s="200" t="s">
        <v>159</v>
      </c>
      <c r="E525" s="211" t="s">
        <v>19</v>
      </c>
      <c r="F525" s="212" t="s">
        <v>1979</v>
      </c>
      <c r="G525" s="210"/>
      <c r="H525" s="213">
        <v>0.36799999999999999</v>
      </c>
      <c r="I525" s="214"/>
      <c r="J525" s="210"/>
      <c r="K525" s="210"/>
      <c r="L525" s="215"/>
      <c r="M525" s="216"/>
      <c r="N525" s="217"/>
      <c r="O525" s="217"/>
      <c r="P525" s="217"/>
      <c r="Q525" s="217"/>
      <c r="R525" s="217"/>
      <c r="S525" s="217"/>
      <c r="T525" s="218"/>
      <c r="AT525" s="219" t="s">
        <v>159</v>
      </c>
      <c r="AU525" s="219" t="s">
        <v>82</v>
      </c>
      <c r="AV525" s="14" t="s">
        <v>82</v>
      </c>
      <c r="AW525" s="14" t="s">
        <v>34</v>
      </c>
      <c r="AX525" s="14" t="s">
        <v>73</v>
      </c>
      <c r="AY525" s="219" t="s">
        <v>148</v>
      </c>
    </row>
    <row r="526" spans="1:65" s="14" customFormat="1" ht="11.25">
      <c r="B526" s="209"/>
      <c r="C526" s="210"/>
      <c r="D526" s="200" t="s">
        <v>159</v>
      </c>
      <c r="E526" s="211" t="s">
        <v>19</v>
      </c>
      <c r="F526" s="212" t="s">
        <v>1980</v>
      </c>
      <c r="G526" s="210"/>
      <c r="H526" s="213">
        <v>0.73499999999999999</v>
      </c>
      <c r="I526" s="214"/>
      <c r="J526" s="210"/>
      <c r="K526" s="210"/>
      <c r="L526" s="215"/>
      <c r="M526" s="216"/>
      <c r="N526" s="217"/>
      <c r="O526" s="217"/>
      <c r="P526" s="217"/>
      <c r="Q526" s="217"/>
      <c r="R526" s="217"/>
      <c r="S526" s="217"/>
      <c r="T526" s="218"/>
      <c r="AT526" s="219" t="s">
        <v>159</v>
      </c>
      <c r="AU526" s="219" t="s">
        <v>82</v>
      </c>
      <c r="AV526" s="14" t="s">
        <v>82</v>
      </c>
      <c r="AW526" s="14" t="s">
        <v>34</v>
      </c>
      <c r="AX526" s="14" t="s">
        <v>73</v>
      </c>
      <c r="AY526" s="219" t="s">
        <v>148</v>
      </c>
    </row>
    <row r="527" spans="1:65" s="15" customFormat="1" ht="11.25">
      <c r="B527" s="220"/>
      <c r="C527" s="221"/>
      <c r="D527" s="200" t="s">
        <v>159</v>
      </c>
      <c r="E527" s="222" t="s">
        <v>19</v>
      </c>
      <c r="F527" s="223" t="s">
        <v>162</v>
      </c>
      <c r="G527" s="221"/>
      <c r="H527" s="224">
        <v>1.103</v>
      </c>
      <c r="I527" s="225"/>
      <c r="J527" s="221"/>
      <c r="K527" s="221"/>
      <c r="L527" s="226"/>
      <c r="M527" s="227"/>
      <c r="N527" s="228"/>
      <c r="O527" s="228"/>
      <c r="P527" s="228"/>
      <c r="Q527" s="228"/>
      <c r="R527" s="228"/>
      <c r="S527" s="228"/>
      <c r="T527" s="229"/>
      <c r="AT527" s="230" t="s">
        <v>159</v>
      </c>
      <c r="AU527" s="230" t="s">
        <v>82</v>
      </c>
      <c r="AV527" s="15" t="s">
        <v>155</v>
      </c>
      <c r="AW527" s="15" t="s">
        <v>34</v>
      </c>
      <c r="AX527" s="15" t="s">
        <v>80</v>
      </c>
      <c r="AY527" s="230" t="s">
        <v>148</v>
      </c>
    </row>
    <row r="528" spans="1:65" s="2" customFormat="1" ht="44.25" customHeight="1">
      <c r="A528" s="36"/>
      <c r="B528" s="37"/>
      <c r="C528" s="180" t="s">
        <v>657</v>
      </c>
      <c r="D528" s="180" t="s">
        <v>150</v>
      </c>
      <c r="E528" s="181" t="s">
        <v>1981</v>
      </c>
      <c r="F528" s="182" t="s">
        <v>1982</v>
      </c>
      <c r="G528" s="183" t="s">
        <v>480</v>
      </c>
      <c r="H528" s="184">
        <v>1428.88</v>
      </c>
      <c r="I528" s="185"/>
      <c r="J528" s="186">
        <f>ROUND(I528*H528,2)</f>
        <v>0</v>
      </c>
      <c r="K528" s="182" t="s">
        <v>154</v>
      </c>
      <c r="L528" s="41"/>
      <c r="M528" s="187" t="s">
        <v>19</v>
      </c>
      <c r="N528" s="188" t="s">
        <v>44</v>
      </c>
      <c r="O528" s="66"/>
      <c r="P528" s="189">
        <f>O528*H528</f>
        <v>0</v>
      </c>
      <c r="Q528" s="189">
        <v>0</v>
      </c>
      <c r="R528" s="189">
        <f>Q528*H528</f>
        <v>0</v>
      </c>
      <c r="S528" s="189">
        <v>1E-3</v>
      </c>
      <c r="T528" s="190">
        <f>S528*H528</f>
        <v>1.4288800000000001</v>
      </c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R528" s="191" t="s">
        <v>155</v>
      </c>
      <c r="AT528" s="191" t="s">
        <v>150</v>
      </c>
      <c r="AU528" s="191" t="s">
        <v>82</v>
      </c>
      <c r="AY528" s="19" t="s">
        <v>148</v>
      </c>
      <c r="BE528" s="192">
        <f>IF(N528="základní",J528,0)</f>
        <v>0</v>
      </c>
      <c r="BF528" s="192">
        <f>IF(N528="snížená",J528,0)</f>
        <v>0</v>
      </c>
      <c r="BG528" s="192">
        <f>IF(N528="zákl. přenesená",J528,0)</f>
        <v>0</v>
      </c>
      <c r="BH528" s="192">
        <f>IF(N528="sníž. přenesená",J528,0)</f>
        <v>0</v>
      </c>
      <c r="BI528" s="192">
        <f>IF(N528="nulová",J528,0)</f>
        <v>0</v>
      </c>
      <c r="BJ528" s="19" t="s">
        <v>80</v>
      </c>
      <c r="BK528" s="192">
        <f>ROUND(I528*H528,2)</f>
        <v>0</v>
      </c>
      <c r="BL528" s="19" t="s">
        <v>155</v>
      </c>
      <c r="BM528" s="191" t="s">
        <v>1983</v>
      </c>
    </row>
    <row r="529" spans="1:65" s="2" customFormat="1" ht="11.25">
      <c r="A529" s="36"/>
      <c r="B529" s="37"/>
      <c r="C529" s="38"/>
      <c r="D529" s="193" t="s">
        <v>157</v>
      </c>
      <c r="E529" s="38"/>
      <c r="F529" s="194" t="s">
        <v>1984</v>
      </c>
      <c r="G529" s="38"/>
      <c r="H529" s="38"/>
      <c r="I529" s="195"/>
      <c r="J529" s="38"/>
      <c r="K529" s="38"/>
      <c r="L529" s="41"/>
      <c r="M529" s="196"/>
      <c r="N529" s="197"/>
      <c r="O529" s="66"/>
      <c r="P529" s="66"/>
      <c r="Q529" s="66"/>
      <c r="R529" s="66"/>
      <c r="S529" s="66"/>
      <c r="T529" s="67"/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T529" s="19" t="s">
        <v>157</v>
      </c>
      <c r="AU529" s="19" t="s">
        <v>82</v>
      </c>
    </row>
    <row r="530" spans="1:65" s="13" customFormat="1" ht="11.25">
      <c r="B530" s="198"/>
      <c r="C530" s="199"/>
      <c r="D530" s="200" t="s">
        <v>159</v>
      </c>
      <c r="E530" s="201" t="s">
        <v>19</v>
      </c>
      <c r="F530" s="202" t="s">
        <v>1985</v>
      </c>
      <c r="G530" s="199"/>
      <c r="H530" s="201" t="s">
        <v>19</v>
      </c>
      <c r="I530" s="203"/>
      <c r="J530" s="199"/>
      <c r="K530" s="199"/>
      <c r="L530" s="204"/>
      <c r="M530" s="205"/>
      <c r="N530" s="206"/>
      <c r="O530" s="206"/>
      <c r="P530" s="206"/>
      <c r="Q530" s="206"/>
      <c r="R530" s="206"/>
      <c r="S530" s="206"/>
      <c r="T530" s="207"/>
      <c r="AT530" s="208" t="s">
        <v>159</v>
      </c>
      <c r="AU530" s="208" t="s">
        <v>82</v>
      </c>
      <c r="AV530" s="13" t="s">
        <v>80</v>
      </c>
      <c r="AW530" s="13" t="s">
        <v>34</v>
      </c>
      <c r="AX530" s="13" t="s">
        <v>73</v>
      </c>
      <c r="AY530" s="208" t="s">
        <v>148</v>
      </c>
    </row>
    <row r="531" spans="1:65" s="14" customFormat="1" ht="11.25">
      <c r="B531" s="209"/>
      <c r="C531" s="210"/>
      <c r="D531" s="200" t="s">
        <v>159</v>
      </c>
      <c r="E531" s="211" t="s">
        <v>19</v>
      </c>
      <c r="F531" s="212" t="s">
        <v>1986</v>
      </c>
      <c r="G531" s="210"/>
      <c r="H531" s="213">
        <v>1328.88</v>
      </c>
      <c r="I531" s="214"/>
      <c r="J531" s="210"/>
      <c r="K531" s="210"/>
      <c r="L531" s="215"/>
      <c r="M531" s="216"/>
      <c r="N531" s="217"/>
      <c r="O531" s="217"/>
      <c r="P531" s="217"/>
      <c r="Q531" s="217"/>
      <c r="R531" s="217"/>
      <c r="S531" s="217"/>
      <c r="T531" s="218"/>
      <c r="AT531" s="219" t="s">
        <v>159</v>
      </c>
      <c r="AU531" s="219" t="s">
        <v>82</v>
      </c>
      <c r="AV531" s="14" t="s">
        <v>82</v>
      </c>
      <c r="AW531" s="14" t="s">
        <v>34</v>
      </c>
      <c r="AX531" s="14" t="s">
        <v>73</v>
      </c>
      <c r="AY531" s="219" t="s">
        <v>148</v>
      </c>
    </row>
    <row r="532" spans="1:65" s="14" customFormat="1" ht="11.25">
      <c r="B532" s="209"/>
      <c r="C532" s="210"/>
      <c r="D532" s="200" t="s">
        <v>159</v>
      </c>
      <c r="E532" s="211" t="s">
        <v>19</v>
      </c>
      <c r="F532" s="212" t="s">
        <v>1987</v>
      </c>
      <c r="G532" s="210"/>
      <c r="H532" s="213">
        <v>100</v>
      </c>
      <c r="I532" s="214"/>
      <c r="J532" s="210"/>
      <c r="K532" s="210"/>
      <c r="L532" s="215"/>
      <c r="M532" s="216"/>
      <c r="N532" s="217"/>
      <c r="O532" s="217"/>
      <c r="P532" s="217"/>
      <c r="Q532" s="217"/>
      <c r="R532" s="217"/>
      <c r="S532" s="217"/>
      <c r="T532" s="218"/>
      <c r="AT532" s="219" t="s">
        <v>159</v>
      </c>
      <c r="AU532" s="219" t="s">
        <v>82</v>
      </c>
      <c r="AV532" s="14" t="s">
        <v>82</v>
      </c>
      <c r="AW532" s="14" t="s">
        <v>34</v>
      </c>
      <c r="AX532" s="14" t="s">
        <v>73</v>
      </c>
      <c r="AY532" s="219" t="s">
        <v>148</v>
      </c>
    </row>
    <row r="533" spans="1:65" s="15" customFormat="1" ht="11.25">
      <c r="B533" s="220"/>
      <c r="C533" s="221"/>
      <c r="D533" s="200" t="s">
        <v>159</v>
      </c>
      <c r="E533" s="222" t="s">
        <v>19</v>
      </c>
      <c r="F533" s="223" t="s">
        <v>162</v>
      </c>
      <c r="G533" s="221"/>
      <c r="H533" s="224">
        <v>1428.88</v>
      </c>
      <c r="I533" s="225"/>
      <c r="J533" s="221"/>
      <c r="K533" s="221"/>
      <c r="L533" s="226"/>
      <c r="M533" s="227"/>
      <c r="N533" s="228"/>
      <c r="O533" s="228"/>
      <c r="P533" s="228"/>
      <c r="Q533" s="228"/>
      <c r="R533" s="228"/>
      <c r="S533" s="228"/>
      <c r="T533" s="229"/>
      <c r="AT533" s="230" t="s">
        <v>159</v>
      </c>
      <c r="AU533" s="230" t="s">
        <v>82</v>
      </c>
      <c r="AV533" s="15" t="s">
        <v>155</v>
      </c>
      <c r="AW533" s="15" t="s">
        <v>34</v>
      </c>
      <c r="AX533" s="15" t="s">
        <v>80</v>
      </c>
      <c r="AY533" s="230" t="s">
        <v>148</v>
      </c>
    </row>
    <row r="534" spans="1:65" s="2" customFormat="1" ht="16.5" customHeight="1">
      <c r="A534" s="36"/>
      <c r="B534" s="37"/>
      <c r="C534" s="180" t="s">
        <v>664</v>
      </c>
      <c r="D534" s="180" t="s">
        <v>150</v>
      </c>
      <c r="E534" s="181" t="s">
        <v>776</v>
      </c>
      <c r="F534" s="182" t="s">
        <v>777</v>
      </c>
      <c r="G534" s="183" t="s">
        <v>165</v>
      </c>
      <c r="H534" s="184">
        <v>85.346000000000004</v>
      </c>
      <c r="I534" s="185"/>
      <c r="J534" s="186">
        <f>ROUND(I534*H534,2)</f>
        <v>0</v>
      </c>
      <c r="K534" s="182" t="s">
        <v>154</v>
      </c>
      <c r="L534" s="41"/>
      <c r="M534" s="187" t="s">
        <v>19</v>
      </c>
      <c r="N534" s="188" t="s">
        <v>44</v>
      </c>
      <c r="O534" s="66"/>
      <c r="P534" s="189">
        <f>O534*H534</f>
        <v>0</v>
      </c>
      <c r="Q534" s="189">
        <v>8.0000000000000007E-5</v>
      </c>
      <c r="R534" s="189">
        <f>Q534*H534</f>
        <v>6.8276800000000009E-3</v>
      </c>
      <c r="S534" s="189">
        <v>1.7999999999999999E-2</v>
      </c>
      <c r="T534" s="190">
        <f>S534*H534</f>
        <v>1.5362279999999999</v>
      </c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R534" s="191" t="s">
        <v>155</v>
      </c>
      <c r="AT534" s="191" t="s">
        <v>150</v>
      </c>
      <c r="AU534" s="191" t="s">
        <v>82</v>
      </c>
      <c r="AY534" s="19" t="s">
        <v>148</v>
      </c>
      <c r="BE534" s="192">
        <f>IF(N534="základní",J534,0)</f>
        <v>0</v>
      </c>
      <c r="BF534" s="192">
        <f>IF(N534="snížená",J534,0)</f>
        <v>0</v>
      </c>
      <c r="BG534" s="192">
        <f>IF(N534="zákl. přenesená",J534,0)</f>
        <v>0</v>
      </c>
      <c r="BH534" s="192">
        <f>IF(N534="sníž. přenesená",J534,0)</f>
        <v>0</v>
      </c>
      <c r="BI534" s="192">
        <f>IF(N534="nulová",J534,0)</f>
        <v>0</v>
      </c>
      <c r="BJ534" s="19" t="s">
        <v>80</v>
      </c>
      <c r="BK534" s="192">
        <f>ROUND(I534*H534,2)</f>
        <v>0</v>
      </c>
      <c r="BL534" s="19" t="s">
        <v>155</v>
      </c>
      <c r="BM534" s="191" t="s">
        <v>1988</v>
      </c>
    </row>
    <row r="535" spans="1:65" s="2" customFormat="1" ht="11.25">
      <c r="A535" s="36"/>
      <c r="B535" s="37"/>
      <c r="C535" s="38"/>
      <c r="D535" s="193" t="s">
        <v>157</v>
      </c>
      <c r="E535" s="38"/>
      <c r="F535" s="194" t="s">
        <v>779</v>
      </c>
      <c r="G535" s="38"/>
      <c r="H535" s="38"/>
      <c r="I535" s="195"/>
      <c r="J535" s="38"/>
      <c r="K535" s="38"/>
      <c r="L535" s="41"/>
      <c r="M535" s="196"/>
      <c r="N535" s="197"/>
      <c r="O535" s="66"/>
      <c r="P535" s="66"/>
      <c r="Q535" s="66"/>
      <c r="R535" s="66"/>
      <c r="S535" s="66"/>
      <c r="T535" s="67"/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T535" s="19" t="s">
        <v>157</v>
      </c>
      <c r="AU535" s="19" t="s">
        <v>82</v>
      </c>
    </row>
    <row r="536" spans="1:65" s="13" customFormat="1" ht="11.25">
      <c r="B536" s="198"/>
      <c r="C536" s="199"/>
      <c r="D536" s="200" t="s">
        <v>159</v>
      </c>
      <c r="E536" s="201" t="s">
        <v>19</v>
      </c>
      <c r="F536" s="202" t="s">
        <v>1989</v>
      </c>
      <c r="G536" s="199"/>
      <c r="H536" s="201" t="s">
        <v>19</v>
      </c>
      <c r="I536" s="203"/>
      <c r="J536" s="199"/>
      <c r="K536" s="199"/>
      <c r="L536" s="204"/>
      <c r="M536" s="205"/>
      <c r="N536" s="206"/>
      <c r="O536" s="206"/>
      <c r="P536" s="206"/>
      <c r="Q536" s="206"/>
      <c r="R536" s="206"/>
      <c r="S536" s="206"/>
      <c r="T536" s="207"/>
      <c r="AT536" s="208" t="s">
        <v>159</v>
      </c>
      <c r="AU536" s="208" t="s">
        <v>82</v>
      </c>
      <c r="AV536" s="13" t="s">
        <v>80</v>
      </c>
      <c r="AW536" s="13" t="s">
        <v>34</v>
      </c>
      <c r="AX536" s="13" t="s">
        <v>73</v>
      </c>
      <c r="AY536" s="208" t="s">
        <v>148</v>
      </c>
    </row>
    <row r="537" spans="1:65" s="14" customFormat="1" ht="11.25">
      <c r="B537" s="209"/>
      <c r="C537" s="210"/>
      <c r="D537" s="200" t="s">
        <v>159</v>
      </c>
      <c r="E537" s="211" t="s">
        <v>19</v>
      </c>
      <c r="F537" s="212" t="s">
        <v>1990</v>
      </c>
      <c r="G537" s="210"/>
      <c r="H537" s="213">
        <v>5.4</v>
      </c>
      <c r="I537" s="214"/>
      <c r="J537" s="210"/>
      <c r="K537" s="210"/>
      <c r="L537" s="215"/>
      <c r="M537" s="216"/>
      <c r="N537" s="217"/>
      <c r="O537" s="217"/>
      <c r="P537" s="217"/>
      <c r="Q537" s="217"/>
      <c r="R537" s="217"/>
      <c r="S537" s="217"/>
      <c r="T537" s="218"/>
      <c r="AT537" s="219" t="s">
        <v>159</v>
      </c>
      <c r="AU537" s="219" t="s">
        <v>82</v>
      </c>
      <c r="AV537" s="14" t="s">
        <v>82</v>
      </c>
      <c r="AW537" s="14" t="s">
        <v>34</v>
      </c>
      <c r="AX537" s="14" t="s">
        <v>73</v>
      </c>
      <c r="AY537" s="219" t="s">
        <v>148</v>
      </c>
    </row>
    <row r="538" spans="1:65" s="14" customFormat="1" ht="11.25">
      <c r="B538" s="209"/>
      <c r="C538" s="210"/>
      <c r="D538" s="200" t="s">
        <v>159</v>
      </c>
      <c r="E538" s="211" t="s">
        <v>19</v>
      </c>
      <c r="F538" s="212" t="s">
        <v>1991</v>
      </c>
      <c r="G538" s="210"/>
      <c r="H538" s="213">
        <v>12.6</v>
      </c>
      <c r="I538" s="214"/>
      <c r="J538" s="210"/>
      <c r="K538" s="210"/>
      <c r="L538" s="215"/>
      <c r="M538" s="216"/>
      <c r="N538" s="217"/>
      <c r="O538" s="217"/>
      <c r="P538" s="217"/>
      <c r="Q538" s="217"/>
      <c r="R538" s="217"/>
      <c r="S538" s="217"/>
      <c r="T538" s="218"/>
      <c r="AT538" s="219" t="s">
        <v>159</v>
      </c>
      <c r="AU538" s="219" t="s">
        <v>82</v>
      </c>
      <c r="AV538" s="14" t="s">
        <v>82</v>
      </c>
      <c r="AW538" s="14" t="s">
        <v>34</v>
      </c>
      <c r="AX538" s="14" t="s">
        <v>73</v>
      </c>
      <c r="AY538" s="219" t="s">
        <v>148</v>
      </c>
    </row>
    <row r="539" spans="1:65" s="16" customFormat="1" ht="11.25">
      <c r="B539" s="242"/>
      <c r="C539" s="243"/>
      <c r="D539" s="200" t="s">
        <v>159</v>
      </c>
      <c r="E539" s="244" t="s">
        <v>19</v>
      </c>
      <c r="F539" s="245" t="s">
        <v>486</v>
      </c>
      <c r="G539" s="243"/>
      <c r="H539" s="246">
        <v>18</v>
      </c>
      <c r="I539" s="247"/>
      <c r="J539" s="243"/>
      <c r="K539" s="243"/>
      <c r="L539" s="248"/>
      <c r="M539" s="249"/>
      <c r="N539" s="250"/>
      <c r="O539" s="250"/>
      <c r="P539" s="250"/>
      <c r="Q539" s="250"/>
      <c r="R539" s="250"/>
      <c r="S539" s="250"/>
      <c r="T539" s="251"/>
      <c r="AT539" s="252" t="s">
        <v>159</v>
      </c>
      <c r="AU539" s="252" t="s">
        <v>82</v>
      </c>
      <c r="AV539" s="16" t="s">
        <v>169</v>
      </c>
      <c r="AW539" s="16" t="s">
        <v>34</v>
      </c>
      <c r="AX539" s="16" t="s">
        <v>73</v>
      </c>
      <c r="AY539" s="252" t="s">
        <v>148</v>
      </c>
    </row>
    <row r="540" spans="1:65" s="13" customFormat="1" ht="11.25">
      <c r="B540" s="198"/>
      <c r="C540" s="199"/>
      <c r="D540" s="200" t="s">
        <v>159</v>
      </c>
      <c r="E540" s="201" t="s">
        <v>19</v>
      </c>
      <c r="F540" s="202" t="s">
        <v>1992</v>
      </c>
      <c r="G540" s="199"/>
      <c r="H540" s="201" t="s">
        <v>19</v>
      </c>
      <c r="I540" s="203"/>
      <c r="J540" s="199"/>
      <c r="K540" s="199"/>
      <c r="L540" s="204"/>
      <c r="M540" s="205"/>
      <c r="N540" s="206"/>
      <c r="O540" s="206"/>
      <c r="P540" s="206"/>
      <c r="Q540" s="206"/>
      <c r="R540" s="206"/>
      <c r="S540" s="206"/>
      <c r="T540" s="207"/>
      <c r="AT540" s="208" t="s">
        <v>159</v>
      </c>
      <c r="AU540" s="208" t="s">
        <v>82</v>
      </c>
      <c r="AV540" s="13" t="s">
        <v>80</v>
      </c>
      <c r="AW540" s="13" t="s">
        <v>34</v>
      </c>
      <c r="AX540" s="13" t="s">
        <v>73</v>
      </c>
      <c r="AY540" s="208" t="s">
        <v>148</v>
      </c>
    </row>
    <row r="541" spans="1:65" s="14" customFormat="1" ht="11.25">
      <c r="B541" s="209"/>
      <c r="C541" s="210"/>
      <c r="D541" s="200" t="s">
        <v>159</v>
      </c>
      <c r="E541" s="211" t="s">
        <v>19</v>
      </c>
      <c r="F541" s="212" t="s">
        <v>1830</v>
      </c>
      <c r="G541" s="210"/>
      <c r="H541" s="213">
        <v>54.933</v>
      </c>
      <c r="I541" s="214"/>
      <c r="J541" s="210"/>
      <c r="K541" s="210"/>
      <c r="L541" s="215"/>
      <c r="M541" s="216"/>
      <c r="N541" s="217"/>
      <c r="O541" s="217"/>
      <c r="P541" s="217"/>
      <c r="Q541" s="217"/>
      <c r="R541" s="217"/>
      <c r="S541" s="217"/>
      <c r="T541" s="218"/>
      <c r="AT541" s="219" t="s">
        <v>159</v>
      </c>
      <c r="AU541" s="219" t="s">
        <v>82</v>
      </c>
      <c r="AV541" s="14" t="s">
        <v>82</v>
      </c>
      <c r="AW541" s="14" t="s">
        <v>34</v>
      </c>
      <c r="AX541" s="14" t="s">
        <v>73</v>
      </c>
      <c r="AY541" s="219" t="s">
        <v>148</v>
      </c>
    </row>
    <row r="542" spans="1:65" s="14" customFormat="1" ht="11.25">
      <c r="B542" s="209"/>
      <c r="C542" s="210"/>
      <c r="D542" s="200" t="s">
        <v>159</v>
      </c>
      <c r="E542" s="211" t="s">
        <v>19</v>
      </c>
      <c r="F542" s="212" t="s">
        <v>1831</v>
      </c>
      <c r="G542" s="210"/>
      <c r="H542" s="213">
        <v>5.8369999999999997</v>
      </c>
      <c r="I542" s="214"/>
      <c r="J542" s="210"/>
      <c r="K542" s="210"/>
      <c r="L542" s="215"/>
      <c r="M542" s="216"/>
      <c r="N542" s="217"/>
      <c r="O542" s="217"/>
      <c r="P542" s="217"/>
      <c r="Q542" s="217"/>
      <c r="R542" s="217"/>
      <c r="S542" s="217"/>
      <c r="T542" s="218"/>
      <c r="AT542" s="219" t="s">
        <v>159</v>
      </c>
      <c r="AU542" s="219" t="s">
        <v>82</v>
      </c>
      <c r="AV542" s="14" t="s">
        <v>82</v>
      </c>
      <c r="AW542" s="14" t="s">
        <v>34</v>
      </c>
      <c r="AX542" s="14" t="s">
        <v>73</v>
      </c>
      <c r="AY542" s="219" t="s">
        <v>148</v>
      </c>
    </row>
    <row r="543" spans="1:65" s="14" customFormat="1" ht="11.25">
      <c r="B543" s="209"/>
      <c r="C543" s="210"/>
      <c r="D543" s="200" t="s">
        <v>159</v>
      </c>
      <c r="E543" s="211" t="s">
        <v>19</v>
      </c>
      <c r="F543" s="212" t="s">
        <v>1832</v>
      </c>
      <c r="G543" s="210"/>
      <c r="H543" s="213">
        <v>6.5759999999999996</v>
      </c>
      <c r="I543" s="214"/>
      <c r="J543" s="210"/>
      <c r="K543" s="210"/>
      <c r="L543" s="215"/>
      <c r="M543" s="216"/>
      <c r="N543" s="217"/>
      <c r="O543" s="217"/>
      <c r="P543" s="217"/>
      <c r="Q543" s="217"/>
      <c r="R543" s="217"/>
      <c r="S543" s="217"/>
      <c r="T543" s="218"/>
      <c r="AT543" s="219" t="s">
        <v>159</v>
      </c>
      <c r="AU543" s="219" t="s">
        <v>82</v>
      </c>
      <c r="AV543" s="14" t="s">
        <v>82</v>
      </c>
      <c r="AW543" s="14" t="s">
        <v>34</v>
      </c>
      <c r="AX543" s="14" t="s">
        <v>73</v>
      </c>
      <c r="AY543" s="219" t="s">
        <v>148</v>
      </c>
    </row>
    <row r="544" spans="1:65" s="16" customFormat="1" ht="11.25">
      <c r="B544" s="242"/>
      <c r="C544" s="243"/>
      <c r="D544" s="200" t="s">
        <v>159</v>
      </c>
      <c r="E544" s="244" t="s">
        <v>19</v>
      </c>
      <c r="F544" s="245" t="s">
        <v>486</v>
      </c>
      <c r="G544" s="243"/>
      <c r="H544" s="246">
        <v>67.346000000000004</v>
      </c>
      <c r="I544" s="247"/>
      <c r="J544" s="243"/>
      <c r="K544" s="243"/>
      <c r="L544" s="248"/>
      <c r="M544" s="249"/>
      <c r="N544" s="250"/>
      <c r="O544" s="250"/>
      <c r="P544" s="250"/>
      <c r="Q544" s="250"/>
      <c r="R544" s="250"/>
      <c r="S544" s="250"/>
      <c r="T544" s="251"/>
      <c r="AT544" s="252" t="s">
        <v>159</v>
      </c>
      <c r="AU544" s="252" t="s">
        <v>82</v>
      </c>
      <c r="AV544" s="16" t="s">
        <v>169</v>
      </c>
      <c r="AW544" s="16" t="s">
        <v>34</v>
      </c>
      <c r="AX544" s="16" t="s">
        <v>73</v>
      </c>
      <c r="AY544" s="252" t="s">
        <v>148</v>
      </c>
    </row>
    <row r="545" spans="1:65" s="15" customFormat="1" ht="11.25">
      <c r="B545" s="220"/>
      <c r="C545" s="221"/>
      <c r="D545" s="200" t="s">
        <v>159</v>
      </c>
      <c r="E545" s="222" t="s">
        <v>19</v>
      </c>
      <c r="F545" s="223" t="s">
        <v>162</v>
      </c>
      <c r="G545" s="221"/>
      <c r="H545" s="224">
        <v>85.346000000000004</v>
      </c>
      <c r="I545" s="225"/>
      <c r="J545" s="221"/>
      <c r="K545" s="221"/>
      <c r="L545" s="226"/>
      <c r="M545" s="227"/>
      <c r="N545" s="228"/>
      <c r="O545" s="228"/>
      <c r="P545" s="228"/>
      <c r="Q545" s="228"/>
      <c r="R545" s="228"/>
      <c r="S545" s="228"/>
      <c r="T545" s="229"/>
      <c r="AT545" s="230" t="s">
        <v>159</v>
      </c>
      <c r="AU545" s="230" t="s">
        <v>82</v>
      </c>
      <c r="AV545" s="15" t="s">
        <v>155</v>
      </c>
      <c r="AW545" s="15" t="s">
        <v>34</v>
      </c>
      <c r="AX545" s="15" t="s">
        <v>80</v>
      </c>
      <c r="AY545" s="230" t="s">
        <v>148</v>
      </c>
    </row>
    <row r="546" spans="1:65" s="2" customFormat="1" ht="16.5" customHeight="1">
      <c r="A546" s="36"/>
      <c r="B546" s="37"/>
      <c r="C546" s="180" t="s">
        <v>670</v>
      </c>
      <c r="D546" s="180" t="s">
        <v>150</v>
      </c>
      <c r="E546" s="181" t="s">
        <v>782</v>
      </c>
      <c r="F546" s="182" t="s">
        <v>783</v>
      </c>
      <c r="G546" s="183" t="s">
        <v>153</v>
      </c>
      <c r="H546" s="184">
        <v>3.05</v>
      </c>
      <c r="I546" s="185"/>
      <c r="J546" s="186">
        <f>ROUND(I546*H546,2)</f>
        <v>0</v>
      </c>
      <c r="K546" s="182" t="s">
        <v>154</v>
      </c>
      <c r="L546" s="41"/>
      <c r="M546" s="187" t="s">
        <v>19</v>
      </c>
      <c r="N546" s="188" t="s">
        <v>44</v>
      </c>
      <c r="O546" s="66"/>
      <c r="P546" s="189">
        <f>O546*H546</f>
        <v>0</v>
      </c>
      <c r="Q546" s="189">
        <v>0</v>
      </c>
      <c r="R546" s="189">
        <f>Q546*H546</f>
        <v>0</v>
      </c>
      <c r="S546" s="189">
        <v>0.75</v>
      </c>
      <c r="T546" s="190">
        <f>S546*H546</f>
        <v>2.2874999999999996</v>
      </c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R546" s="191" t="s">
        <v>155</v>
      </c>
      <c r="AT546" s="191" t="s">
        <v>150</v>
      </c>
      <c r="AU546" s="191" t="s">
        <v>82</v>
      </c>
      <c r="AY546" s="19" t="s">
        <v>148</v>
      </c>
      <c r="BE546" s="192">
        <f>IF(N546="základní",J546,0)</f>
        <v>0</v>
      </c>
      <c r="BF546" s="192">
        <f>IF(N546="snížená",J546,0)</f>
        <v>0</v>
      </c>
      <c r="BG546" s="192">
        <f>IF(N546="zákl. přenesená",J546,0)</f>
        <v>0</v>
      </c>
      <c r="BH546" s="192">
        <f>IF(N546="sníž. přenesená",J546,0)</f>
        <v>0</v>
      </c>
      <c r="BI546" s="192">
        <f>IF(N546="nulová",J546,0)</f>
        <v>0</v>
      </c>
      <c r="BJ546" s="19" t="s">
        <v>80</v>
      </c>
      <c r="BK546" s="192">
        <f>ROUND(I546*H546,2)</f>
        <v>0</v>
      </c>
      <c r="BL546" s="19" t="s">
        <v>155</v>
      </c>
      <c r="BM546" s="191" t="s">
        <v>1993</v>
      </c>
    </row>
    <row r="547" spans="1:65" s="2" customFormat="1" ht="11.25">
      <c r="A547" s="36"/>
      <c r="B547" s="37"/>
      <c r="C547" s="38"/>
      <c r="D547" s="193" t="s">
        <v>157</v>
      </c>
      <c r="E547" s="38"/>
      <c r="F547" s="194" t="s">
        <v>785</v>
      </c>
      <c r="G547" s="38"/>
      <c r="H547" s="38"/>
      <c r="I547" s="195"/>
      <c r="J547" s="38"/>
      <c r="K547" s="38"/>
      <c r="L547" s="41"/>
      <c r="M547" s="196"/>
      <c r="N547" s="197"/>
      <c r="O547" s="66"/>
      <c r="P547" s="66"/>
      <c r="Q547" s="66"/>
      <c r="R547" s="66"/>
      <c r="S547" s="66"/>
      <c r="T547" s="67"/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T547" s="19" t="s">
        <v>157</v>
      </c>
      <c r="AU547" s="19" t="s">
        <v>82</v>
      </c>
    </row>
    <row r="548" spans="1:65" s="13" customFormat="1" ht="11.25">
      <c r="B548" s="198"/>
      <c r="C548" s="199"/>
      <c r="D548" s="200" t="s">
        <v>159</v>
      </c>
      <c r="E548" s="201" t="s">
        <v>19</v>
      </c>
      <c r="F548" s="202" t="s">
        <v>1994</v>
      </c>
      <c r="G548" s="199"/>
      <c r="H548" s="201" t="s">
        <v>19</v>
      </c>
      <c r="I548" s="203"/>
      <c r="J548" s="199"/>
      <c r="K548" s="199"/>
      <c r="L548" s="204"/>
      <c r="M548" s="205"/>
      <c r="N548" s="206"/>
      <c r="O548" s="206"/>
      <c r="P548" s="206"/>
      <c r="Q548" s="206"/>
      <c r="R548" s="206"/>
      <c r="S548" s="206"/>
      <c r="T548" s="207"/>
      <c r="AT548" s="208" t="s">
        <v>159</v>
      </c>
      <c r="AU548" s="208" t="s">
        <v>82</v>
      </c>
      <c r="AV548" s="13" t="s">
        <v>80</v>
      </c>
      <c r="AW548" s="13" t="s">
        <v>34</v>
      </c>
      <c r="AX548" s="13" t="s">
        <v>73</v>
      </c>
      <c r="AY548" s="208" t="s">
        <v>148</v>
      </c>
    </row>
    <row r="549" spans="1:65" s="14" customFormat="1" ht="11.25">
      <c r="B549" s="209"/>
      <c r="C549" s="210"/>
      <c r="D549" s="200" t="s">
        <v>159</v>
      </c>
      <c r="E549" s="211" t="s">
        <v>19</v>
      </c>
      <c r="F549" s="212" t="s">
        <v>1995</v>
      </c>
      <c r="G549" s="210"/>
      <c r="H549" s="213">
        <v>3.05</v>
      </c>
      <c r="I549" s="214"/>
      <c r="J549" s="210"/>
      <c r="K549" s="210"/>
      <c r="L549" s="215"/>
      <c r="M549" s="216"/>
      <c r="N549" s="217"/>
      <c r="O549" s="217"/>
      <c r="P549" s="217"/>
      <c r="Q549" s="217"/>
      <c r="R549" s="217"/>
      <c r="S549" s="217"/>
      <c r="T549" s="218"/>
      <c r="AT549" s="219" t="s">
        <v>159</v>
      </c>
      <c r="AU549" s="219" t="s">
        <v>82</v>
      </c>
      <c r="AV549" s="14" t="s">
        <v>82</v>
      </c>
      <c r="AW549" s="14" t="s">
        <v>34</v>
      </c>
      <c r="AX549" s="14" t="s">
        <v>73</v>
      </c>
      <c r="AY549" s="219" t="s">
        <v>148</v>
      </c>
    </row>
    <row r="550" spans="1:65" s="15" customFormat="1" ht="11.25">
      <c r="B550" s="220"/>
      <c r="C550" s="221"/>
      <c r="D550" s="200" t="s">
        <v>159</v>
      </c>
      <c r="E550" s="222" t="s">
        <v>19</v>
      </c>
      <c r="F550" s="223" t="s">
        <v>162</v>
      </c>
      <c r="G550" s="221"/>
      <c r="H550" s="224">
        <v>3.05</v>
      </c>
      <c r="I550" s="225"/>
      <c r="J550" s="221"/>
      <c r="K550" s="221"/>
      <c r="L550" s="226"/>
      <c r="M550" s="227"/>
      <c r="N550" s="228"/>
      <c r="O550" s="228"/>
      <c r="P550" s="228"/>
      <c r="Q550" s="228"/>
      <c r="R550" s="228"/>
      <c r="S550" s="228"/>
      <c r="T550" s="229"/>
      <c r="AT550" s="230" t="s">
        <v>159</v>
      </c>
      <c r="AU550" s="230" t="s">
        <v>82</v>
      </c>
      <c r="AV550" s="15" t="s">
        <v>155</v>
      </c>
      <c r="AW550" s="15" t="s">
        <v>34</v>
      </c>
      <c r="AX550" s="15" t="s">
        <v>80</v>
      </c>
      <c r="AY550" s="230" t="s">
        <v>148</v>
      </c>
    </row>
    <row r="551" spans="1:65" s="2" customFormat="1" ht="16.5" customHeight="1">
      <c r="A551" s="36"/>
      <c r="B551" s="37"/>
      <c r="C551" s="180" t="s">
        <v>675</v>
      </c>
      <c r="D551" s="180" t="s">
        <v>150</v>
      </c>
      <c r="E551" s="181" t="s">
        <v>1996</v>
      </c>
      <c r="F551" s="182" t="s">
        <v>1997</v>
      </c>
      <c r="G551" s="183" t="s">
        <v>1547</v>
      </c>
      <c r="H551" s="184">
        <v>90</v>
      </c>
      <c r="I551" s="185"/>
      <c r="J551" s="186">
        <f>ROUND(I551*H551,2)</f>
        <v>0</v>
      </c>
      <c r="K551" s="182" t="s">
        <v>19</v>
      </c>
      <c r="L551" s="41"/>
      <c r="M551" s="187" t="s">
        <v>19</v>
      </c>
      <c r="N551" s="188" t="s">
        <v>44</v>
      </c>
      <c r="O551" s="66"/>
      <c r="P551" s="189">
        <f>O551*H551</f>
        <v>0</v>
      </c>
      <c r="Q551" s="189">
        <v>0</v>
      </c>
      <c r="R551" s="189">
        <f>Q551*H551</f>
        <v>0</v>
      </c>
      <c r="S551" s="189">
        <v>0</v>
      </c>
      <c r="T551" s="190">
        <f>S551*H551</f>
        <v>0</v>
      </c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R551" s="191" t="s">
        <v>155</v>
      </c>
      <c r="AT551" s="191" t="s">
        <v>150</v>
      </c>
      <c r="AU551" s="191" t="s">
        <v>82</v>
      </c>
      <c r="AY551" s="19" t="s">
        <v>148</v>
      </c>
      <c r="BE551" s="192">
        <f>IF(N551="základní",J551,0)</f>
        <v>0</v>
      </c>
      <c r="BF551" s="192">
        <f>IF(N551="snížená",J551,0)</f>
        <v>0</v>
      </c>
      <c r="BG551" s="192">
        <f>IF(N551="zákl. přenesená",J551,0)</f>
        <v>0</v>
      </c>
      <c r="BH551" s="192">
        <f>IF(N551="sníž. přenesená",J551,0)</f>
        <v>0</v>
      </c>
      <c r="BI551" s="192">
        <f>IF(N551="nulová",J551,0)</f>
        <v>0</v>
      </c>
      <c r="BJ551" s="19" t="s">
        <v>80</v>
      </c>
      <c r="BK551" s="192">
        <f>ROUND(I551*H551,2)</f>
        <v>0</v>
      </c>
      <c r="BL551" s="19" t="s">
        <v>155</v>
      </c>
      <c r="BM551" s="191" t="s">
        <v>1998</v>
      </c>
    </row>
    <row r="552" spans="1:65" s="14" customFormat="1" ht="22.5">
      <c r="B552" s="209"/>
      <c r="C552" s="210"/>
      <c r="D552" s="200" t="s">
        <v>159</v>
      </c>
      <c r="E552" s="211" t="s">
        <v>19</v>
      </c>
      <c r="F552" s="212" t="s">
        <v>1999</v>
      </c>
      <c r="G552" s="210"/>
      <c r="H552" s="213">
        <v>90</v>
      </c>
      <c r="I552" s="214"/>
      <c r="J552" s="210"/>
      <c r="K552" s="210"/>
      <c r="L552" s="215"/>
      <c r="M552" s="216"/>
      <c r="N552" s="217"/>
      <c r="O552" s="217"/>
      <c r="P552" s="217"/>
      <c r="Q552" s="217"/>
      <c r="R552" s="217"/>
      <c r="S552" s="217"/>
      <c r="T552" s="218"/>
      <c r="AT552" s="219" t="s">
        <v>159</v>
      </c>
      <c r="AU552" s="219" t="s">
        <v>82</v>
      </c>
      <c r="AV552" s="14" t="s">
        <v>82</v>
      </c>
      <c r="AW552" s="14" t="s">
        <v>34</v>
      </c>
      <c r="AX552" s="14" t="s">
        <v>73</v>
      </c>
      <c r="AY552" s="219" t="s">
        <v>148</v>
      </c>
    </row>
    <row r="553" spans="1:65" s="15" customFormat="1" ht="11.25">
      <c r="B553" s="220"/>
      <c r="C553" s="221"/>
      <c r="D553" s="200" t="s">
        <v>159</v>
      </c>
      <c r="E553" s="222" t="s">
        <v>19</v>
      </c>
      <c r="F553" s="223" t="s">
        <v>162</v>
      </c>
      <c r="G553" s="221"/>
      <c r="H553" s="224">
        <v>90</v>
      </c>
      <c r="I553" s="225"/>
      <c r="J553" s="221"/>
      <c r="K553" s="221"/>
      <c r="L553" s="226"/>
      <c r="M553" s="227"/>
      <c r="N553" s="228"/>
      <c r="O553" s="228"/>
      <c r="P553" s="228"/>
      <c r="Q553" s="228"/>
      <c r="R553" s="228"/>
      <c r="S553" s="228"/>
      <c r="T553" s="229"/>
      <c r="AT553" s="230" t="s">
        <v>159</v>
      </c>
      <c r="AU553" s="230" t="s">
        <v>82</v>
      </c>
      <c r="AV553" s="15" t="s">
        <v>155</v>
      </c>
      <c r="AW553" s="15" t="s">
        <v>34</v>
      </c>
      <c r="AX553" s="15" t="s">
        <v>80</v>
      </c>
      <c r="AY553" s="230" t="s">
        <v>148</v>
      </c>
    </row>
    <row r="554" spans="1:65" s="2" customFormat="1" ht="21.75" customHeight="1">
      <c r="A554" s="36"/>
      <c r="B554" s="37"/>
      <c r="C554" s="180" t="s">
        <v>682</v>
      </c>
      <c r="D554" s="180" t="s">
        <v>150</v>
      </c>
      <c r="E554" s="181" t="s">
        <v>797</v>
      </c>
      <c r="F554" s="182" t="s">
        <v>798</v>
      </c>
      <c r="G554" s="183" t="s">
        <v>153</v>
      </c>
      <c r="H554" s="184">
        <v>574</v>
      </c>
      <c r="I554" s="185"/>
      <c r="J554" s="186">
        <f>ROUND(I554*H554,2)</f>
        <v>0</v>
      </c>
      <c r="K554" s="182" t="s">
        <v>154</v>
      </c>
      <c r="L554" s="41"/>
      <c r="M554" s="187" t="s">
        <v>19</v>
      </c>
      <c r="N554" s="188" t="s">
        <v>44</v>
      </c>
      <c r="O554" s="66"/>
      <c r="P554" s="189">
        <f>O554*H554</f>
        <v>0</v>
      </c>
      <c r="Q554" s="189">
        <v>0</v>
      </c>
      <c r="R554" s="189">
        <f>Q554*H554</f>
        <v>0</v>
      </c>
      <c r="S554" s="189">
        <v>7.0000000000000007E-2</v>
      </c>
      <c r="T554" s="190">
        <f>S554*H554</f>
        <v>40.180000000000007</v>
      </c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R554" s="191" t="s">
        <v>155</v>
      </c>
      <c r="AT554" s="191" t="s">
        <v>150</v>
      </c>
      <c r="AU554" s="191" t="s">
        <v>82</v>
      </c>
      <c r="AY554" s="19" t="s">
        <v>148</v>
      </c>
      <c r="BE554" s="192">
        <f>IF(N554="základní",J554,0)</f>
        <v>0</v>
      </c>
      <c r="BF554" s="192">
        <f>IF(N554="snížená",J554,0)</f>
        <v>0</v>
      </c>
      <c r="BG554" s="192">
        <f>IF(N554="zákl. přenesená",J554,0)</f>
        <v>0</v>
      </c>
      <c r="BH554" s="192">
        <f>IF(N554="sníž. přenesená",J554,0)</f>
        <v>0</v>
      </c>
      <c r="BI554" s="192">
        <f>IF(N554="nulová",J554,0)</f>
        <v>0</v>
      </c>
      <c r="BJ554" s="19" t="s">
        <v>80</v>
      </c>
      <c r="BK554" s="192">
        <f>ROUND(I554*H554,2)</f>
        <v>0</v>
      </c>
      <c r="BL554" s="19" t="s">
        <v>155</v>
      </c>
      <c r="BM554" s="191" t="s">
        <v>2000</v>
      </c>
    </row>
    <row r="555" spans="1:65" s="2" customFormat="1" ht="11.25">
      <c r="A555" s="36"/>
      <c r="B555" s="37"/>
      <c r="C555" s="38"/>
      <c r="D555" s="193" t="s">
        <v>157</v>
      </c>
      <c r="E555" s="38"/>
      <c r="F555" s="194" t="s">
        <v>800</v>
      </c>
      <c r="G555" s="38"/>
      <c r="H555" s="38"/>
      <c r="I555" s="195"/>
      <c r="J555" s="38"/>
      <c r="K555" s="38"/>
      <c r="L555" s="41"/>
      <c r="M555" s="196"/>
      <c r="N555" s="197"/>
      <c r="O555" s="66"/>
      <c r="P555" s="66"/>
      <c r="Q555" s="66"/>
      <c r="R555" s="66"/>
      <c r="S555" s="66"/>
      <c r="T555" s="67"/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T555" s="19" t="s">
        <v>157</v>
      </c>
      <c r="AU555" s="19" t="s">
        <v>82</v>
      </c>
    </row>
    <row r="556" spans="1:65" s="13" customFormat="1" ht="11.25">
      <c r="B556" s="198"/>
      <c r="C556" s="199"/>
      <c r="D556" s="200" t="s">
        <v>159</v>
      </c>
      <c r="E556" s="201" t="s">
        <v>19</v>
      </c>
      <c r="F556" s="202" t="s">
        <v>1691</v>
      </c>
      <c r="G556" s="199"/>
      <c r="H556" s="201" t="s">
        <v>19</v>
      </c>
      <c r="I556" s="203"/>
      <c r="J556" s="199"/>
      <c r="K556" s="199"/>
      <c r="L556" s="204"/>
      <c r="M556" s="205"/>
      <c r="N556" s="206"/>
      <c r="O556" s="206"/>
      <c r="P556" s="206"/>
      <c r="Q556" s="206"/>
      <c r="R556" s="206"/>
      <c r="S556" s="206"/>
      <c r="T556" s="207"/>
      <c r="AT556" s="208" t="s">
        <v>159</v>
      </c>
      <c r="AU556" s="208" t="s">
        <v>82</v>
      </c>
      <c r="AV556" s="13" t="s">
        <v>80</v>
      </c>
      <c r="AW556" s="13" t="s">
        <v>34</v>
      </c>
      <c r="AX556" s="13" t="s">
        <v>73</v>
      </c>
      <c r="AY556" s="208" t="s">
        <v>148</v>
      </c>
    </row>
    <row r="557" spans="1:65" s="13" customFormat="1" ht="11.25">
      <c r="B557" s="198"/>
      <c r="C557" s="199"/>
      <c r="D557" s="200" t="s">
        <v>159</v>
      </c>
      <c r="E557" s="201" t="s">
        <v>19</v>
      </c>
      <c r="F557" s="202" t="s">
        <v>2001</v>
      </c>
      <c r="G557" s="199"/>
      <c r="H557" s="201" t="s">
        <v>19</v>
      </c>
      <c r="I557" s="203"/>
      <c r="J557" s="199"/>
      <c r="K557" s="199"/>
      <c r="L557" s="204"/>
      <c r="M557" s="205"/>
      <c r="N557" s="206"/>
      <c r="O557" s="206"/>
      <c r="P557" s="206"/>
      <c r="Q557" s="206"/>
      <c r="R557" s="206"/>
      <c r="S557" s="206"/>
      <c r="T557" s="207"/>
      <c r="AT557" s="208" t="s">
        <v>159</v>
      </c>
      <c r="AU557" s="208" t="s">
        <v>82</v>
      </c>
      <c r="AV557" s="13" t="s">
        <v>80</v>
      </c>
      <c r="AW557" s="13" t="s">
        <v>34</v>
      </c>
      <c r="AX557" s="13" t="s">
        <v>73</v>
      </c>
      <c r="AY557" s="208" t="s">
        <v>148</v>
      </c>
    </row>
    <row r="558" spans="1:65" s="14" customFormat="1" ht="11.25">
      <c r="B558" s="209"/>
      <c r="C558" s="210"/>
      <c r="D558" s="200" t="s">
        <v>159</v>
      </c>
      <c r="E558" s="211" t="s">
        <v>19</v>
      </c>
      <c r="F558" s="212" t="s">
        <v>2002</v>
      </c>
      <c r="G558" s="210"/>
      <c r="H558" s="213">
        <v>95</v>
      </c>
      <c r="I558" s="214"/>
      <c r="J558" s="210"/>
      <c r="K558" s="210"/>
      <c r="L558" s="215"/>
      <c r="M558" s="216"/>
      <c r="N558" s="217"/>
      <c r="O558" s="217"/>
      <c r="P558" s="217"/>
      <c r="Q558" s="217"/>
      <c r="R558" s="217"/>
      <c r="S558" s="217"/>
      <c r="T558" s="218"/>
      <c r="AT558" s="219" t="s">
        <v>159</v>
      </c>
      <c r="AU558" s="219" t="s">
        <v>82</v>
      </c>
      <c r="AV558" s="14" t="s">
        <v>82</v>
      </c>
      <c r="AW558" s="14" t="s">
        <v>34</v>
      </c>
      <c r="AX558" s="14" t="s">
        <v>73</v>
      </c>
      <c r="AY558" s="219" t="s">
        <v>148</v>
      </c>
    </row>
    <row r="559" spans="1:65" s="14" customFormat="1" ht="11.25">
      <c r="B559" s="209"/>
      <c r="C559" s="210"/>
      <c r="D559" s="200" t="s">
        <v>159</v>
      </c>
      <c r="E559" s="211" t="s">
        <v>19</v>
      </c>
      <c r="F559" s="212" t="s">
        <v>2003</v>
      </c>
      <c r="G559" s="210"/>
      <c r="H559" s="213">
        <v>90</v>
      </c>
      <c r="I559" s="214"/>
      <c r="J559" s="210"/>
      <c r="K559" s="210"/>
      <c r="L559" s="215"/>
      <c r="M559" s="216"/>
      <c r="N559" s="217"/>
      <c r="O559" s="217"/>
      <c r="P559" s="217"/>
      <c r="Q559" s="217"/>
      <c r="R559" s="217"/>
      <c r="S559" s="217"/>
      <c r="T559" s="218"/>
      <c r="AT559" s="219" t="s">
        <v>159</v>
      </c>
      <c r="AU559" s="219" t="s">
        <v>82</v>
      </c>
      <c r="AV559" s="14" t="s">
        <v>82</v>
      </c>
      <c r="AW559" s="14" t="s">
        <v>34</v>
      </c>
      <c r="AX559" s="14" t="s">
        <v>73</v>
      </c>
      <c r="AY559" s="219" t="s">
        <v>148</v>
      </c>
    </row>
    <row r="560" spans="1:65" s="14" customFormat="1" ht="11.25">
      <c r="B560" s="209"/>
      <c r="C560" s="210"/>
      <c r="D560" s="200" t="s">
        <v>159</v>
      </c>
      <c r="E560" s="211" t="s">
        <v>19</v>
      </c>
      <c r="F560" s="212" t="s">
        <v>2004</v>
      </c>
      <c r="G560" s="210"/>
      <c r="H560" s="213">
        <v>90</v>
      </c>
      <c r="I560" s="214"/>
      <c r="J560" s="210"/>
      <c r="K560" s="210"/>
      <c r="L560" s="215"/>
      <c r="M560" s="216"/>
      <c r="N560" s="217"/>
      <c r="O560" s="217"/>
      <c r="P560" s="217"/>
      <c r="Q560" s="217"/>
      <c r="R560" s="217"/>
      <c r="S560" s="217"/>
      <c r="T560" s="218"/>
      <c r="AT560" s="219" t="s">
        <v>159</v>
      </c>
      <c r="AU560" s="219" t="s">
        <v>82</v>
      </c>
      <c r="AV560" s="14" t="s">
        <v>82</v>
      </c>
      <c r="AW560" s="14" t="s">
        <v>34</v>
      </c>
      <c r="AX560" s="14" t="s">
        <v>73</v>
      </c>
      <c r="AY560" s="219" t="s">
        <v>148</v>
      </c>
    </row>
    <row r="561" spans="1:65" s="14" customFormat="1" ht="11.25">
      <c r="B561" s="209"/>
      <c r="C561" s="210"/>
      <c r="D561" s="200" t="s">
        <v>159</v>
      </c>
      <c r="E561" s="211" t="s">
        <v>19</v>
      </c>
      <c r="F561" s="212" t="s">
        <v>2005</v>
      </c>
      <c r="G561" s="210"/>
      <c r="H561" s="213">
        <v>93</v>
      </c>
      <c r="I561" s="214"/>
      <c r="J561" s="210"/>
      <c r="K561" s="210"/>
      <c r="L561" s="215"/>
      <c r="M561" s="216"/>
      <c r="N561" s="217"/>
      <c r="O561" s="217"/>
      <c r="P561" s="217"/>
      <c r="Q561" s="217"/>
      <c r="R561" s="217"/>
      <c r="S561" s="217"/>
      <c r="T561" s="218"/>
      <c r="AT561" s="219" t="s">
        <v>159</v>
      </c>
      <c r="AU561" s="219" t="s">
        <v>82</v>
      </c>
      <c r="AV561" s="14" t="s">
        <v>82</v>
      </c>
      <c r="AW561" s="14" t="s">
        <v>34</v>
      </c>
      <c r="AX561" s="14" t="s">
        <v>73</v>
      </c>
      <c r="AY561" s="219" t="s">
        <v>148</v>
      </c>
    </row>
    <row r="562" spans="1:65" s="14" customFormat="1" ht="11.25">
      <c r="B562" s="209"/>
      <c r="C562" s="210"/>
      <c r="D562" s="200" t="s">
        <v>159</v>
      </c>
      <c r="E562" s="211" t="s">
        <v>19</v>
      </c>
      <c r="F562" s="212" t="s">
        <v>2006</v>
      </c>
      <c r="G562" s="210"/>
      <c r="H562" s="213">
        <v>103</v>
      </c>
      <c r="I562" s="214"/>
      <c r="J562" s="210"/>
      <c r="K562" s="210"/>
      <c r="L562" s="215"/>
      <c r="M562" s="216"/>
      <c r="N562" s="217"/>
      <c r="O562" s="217"/>
      <c r="P562" s="217"/>
      <c r="Q562" s="217"/>
      <c r="R562" s="217"/>
      <c r="S562" s="217"/>
      <c r="T562" s="218"/>
      <c r="AT562" s="219" t="s">
        <v>159</v>
      </c>
      <c r="AU562" s="219" t="s">
        <v>82</v>
      </c>
      <c r="AV562" s="14" t="s">
        <v>82</v>
      </c>
      <c r="AW562" s="14" t="s">
        <v>34</v>
      </c>
      <c r="AX562" s="14" t="s">
        <v>73</v>
      </c>
      <c r="AY562" s="219" t="s">
        <v>148</v>
      </c>
    </row>
    <row r="563" spans="1:65" s="14" customFormat="1" ht="11.25">
      <c r="B563" s="209"/>
      <c r="C563" s="210"/>
      <c r="D563" s="200" t="s">
        <v>159</v>
      </c>
      <c r="E563" s="211" t="s">
        <v>19</v>
      </c>
      <c r="F563" s="212" t="s">
        <v>2007</v>
      </c>
      <c r="G563" s="210"/>
      <c r="H563" s="213">
        <v>103</v>
      </c>
      <c r="I563" s="214"/>
      <c r="J563" s="210"/>
      <c r="K563" s="210"/>
      <c r="L563" s="215"/>
      <c r="M563" s="216"/>
      <c r="N563" s="217"/>
      <c r="O563" s="217"/>
      <c r="P563" s="217"/>
      <c r="Q563" s="217"/>
      <c r="R563" s="217"/>
      <c r="S563" s="217"/>
      <c r="T563" s="218"/>
      <c r="AT563" s="219" t="s">
        <v>159</v>
      </c>
      <c r="AU563" s="219" t="s">
        <v>82</v>
      </c>
      <c r="AV563" s="14" t="s">
        <v>82</v>
      </c>
      <c r="AW563" s="14" t="s">
        <v>34</v>
      </c>
      <c r="AX563" s="14" t="s">
        <v>73</v>
      </c>
      <c r="AY563" s="219" t="s">
        <v>148</v>
      </c>
    </row>
    <row r="564" spans="1:65" s="15" customFormat="1" ht="11.25">
      <c r="B564" s="220"/>
      <c r="C564" s="221"/>
      <c r="D564" s="200" t="s">
        <v>159</v>
      </c>
      <c r="E564" s="222" t="s">
        <v>19</v>
      </c>
      <c r="F564" s="223" t="s">
        <v>162</v>
      </c>
      <c r="G564" s="221"/>
      <c r="H564" s="224">
        <v>574</v>
      </c>
      <c r="I564" s="225"/>
      <c r="J564" s="221"/>
      <c r="K564" s="221"/>
      <c r="L564" s="226"/>
      <c r="M564" s="227"/>
      <c r="N564" s="228"/>
      <c r="O564" s="228"/>
      <c r="P564" s="228"/>
      <c r="Q564" s="228"/>
      <c r="R564" s="228"/>
      <c r="S564" s="228"/>
      <c r="T564" s="229"/>
      <c r="AT564" s="230" t="s">
        <v>159</v>
      </c>
      <c r="AU564" s="230" t="s">
        <v>82</v>
      </c>
      <c r="AV564" s="15" t="s">
        <v>155</v>
      </c>
      <c r="AW564" s="15" t="s">
        <v>34</v>
      </c>
      <c r="AX564" s="15" t="s">
        <v>80</v>
      </c>
      <c r="AY564" s="230" t="s">
        <v>148</v>
      </c>
    </row>
    <row r="565" spans="1:65" s="2" customFormat="1" ht="21.75" customHeight="1">
      <c r="A565" s="36"/>
      <c r="B565" s="37"/>
      <c r="C565" s="180" t="s">
        <v>688</v>
      </c>
      <c r="D565" s="180" t="s">
        <v>150</v>
      </c>
      <c r="E565" s="181" t="s">
        <v>2008</v>
      </c>
      <c r="F565" s="182" t="s">
        <v>2009</v>
      </c>
      <c r="G565" s="183" t="s">
        <v>153</v>
      </c>
      <c r="H565" s="184">
        <v>86.1</v>
      </c>
      <c r="I565" s="185"/>
      <c r="J565" s="186">
        <f>ROUND(I565*H565,2)</f>
        <v>0</v>
      </c>
      <c r="K565" s="182" t="s">
        <v>154</v>
      </c>
      <c r="L565" s="41"/>
      <c r="M565" s="187" t="s">
        <v>19</v>
      </c>
      <c r="N565" s="188" t="s">
        <v>44</v>
      </c>
      <c r="O565" s="66"/>
      <c r="P565" s="189">
        <f>O565*H565</f>
        <v>0</v>
      </c>
      <c r="Q565" s="189">
        <v>8.0570000000000003E-2</v>
      </c>
      <c r="R565" s="189">
        <f>Q565*H565</f>
        <v>6.9370769999999995</v>
      </c>
      <c r="S565" s="189">
        <v>0</v>
      </c>
      <c r="T565" s="190">
        <f>S565*H565</f>
        <v>0</v>
      </c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R565" s="191" t="s">
        <v>155</v>
      </c>
      <c r="AT565" s="191" t="s">
        <v>150</v>
      </c>
      <c r="AU565" s="191" t="s">
        <v>82</v>
      </c>
      <c r="AY565" s="19" t="s">
        <v>148</v>
      </c>
      <c r="BE565" s="192">
        <f>IF(N565="základní",J565,0)</f>
        <v>0</v>
      </c>
      <c r="BF565" s="192">
        <f>IF(N565="snížená",J565,0)</f>
        <v>0</v>
      </c>
      <c r="BG565" s="192">
        <f>IF(N565="zákl. přenesená",J565,0)</f>
        <v>0</v>
      </c>
      <c r="BH565" s="192">
        <f>IF(N565="sníž. přenesená",J565,0)</f>
        <v>0</v>
      </c>
      <c r="BI565" s="192">
        <f>IF(N565="nulová",J565,0)</f>
        <v>0</v>
      </c>
      <c r="BJ565" s="19" t="s">
        <v>80</v>
      </c>
      <c r="BK565" s="192">
        <f>ROUND(I565*H565,2)</f>
        <v>0</v>
      </c>
      <c r="BL565" s="19" t="s">
        <v>155</v>
      </c>
      <c r="BM565" s="191" t="s">
        <v>2010</v>
      </c>
    </row>
    <row r="566" spans="1:65" s="2" customFormat="1" ht="11.25">
      <c r="A566" s="36"/>
      <c r="B566" s="37"/>
      <c r="C566" s="38"/>
      <c r="D566" s="193" t="s">
        <v>157</v>
      </c>
      <c r="E566" s="38"/>
      <c r="F566" s="194" t="s">
        <v>2011</v>
      </c>
      <c r="G566" s="38"/>
      <c r="H566" s="38"/>
      <c r="I566" s="195"/>
      <c r="J566" s="38"/>
      <c r="K566" s="38"/>
      <c r="L566" s="41"/>
      <c r="M566" s="196"/>
      <c r="N566" s="197"/>
      <c r="O566" s="66"/>
      <c r="P566" s="66"/>
      <c r="Q566" s="66"/>
      <c r="R566" s="66"/>
      <c r="S566" s="66"/>
      <c r="T566" s="67"/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T566" s="19" t="s">
        <v>157</v>
      </c>
      <c r="AU566" s="19" t="s">
        <v>82</v>
      </c>
    </row>
    <row r="567" spans="1:65" s="13" customFormat="1" ht="11.25">
      <c r="B567" s="198"/>
      <c r="C567" s="199"/>
      <c r="D567" s="200" t="s">
        <v>159</v>
      </c>
      <c r="E567" s="201" t="s">
        <v>19</v>
      </c>
      <c r="F567" s="202" t="s">
        <v>1722</v>
      </c>
      <c r="G567" s="199"/>
      <c r="H567" s="201" t="s">
        <v>19</v>
      </c>
      <c r="I567" s="203"/>
      <c r="J567" s="199"/>
      <c r="K567" s="199"/>
      <c r="L567" s="204"/>
      <c r="M567" s="205"/>
      <c r="N567" s="206"/>
      <c r="O567" s="206"/>
      <c r="P567" s="206"/>
      <c r="Q567" s="206"/>
      <c r="R567" s="206"/>
      <c r="S567" s="206"/>
      <c r="T567" s="207"/>
      <c r="AT567" s="208" t="s">
        <v>159</v>
      </c>
      <c r="AU567" s="208" t="s">
        <v>82</v>
      </c>
      <c r="AV567" s="13" t="s">
        <v>80</v>
      </c>
      <c r="AW567" s="13" t="s">
        <v>34</v>
      </c>
      <c r="AX567" s="13" t="s">
        <v>73</v>
      </c>
      <c r="AY567" s="208" t="s">
        <v>148</v>
      </c>
    </row>
    <row r="568" spans="1:65" s="13" customFormat="1" ht="11.25">
      <c r="B568" s="198"/>
      <c r="C568" s="199"/>
      <c r="D568" s="200" t="s">
        <v>159</v>
      </c>
      <c r="E568" s="201" t="s">
        <v>19</v>
      </c>
      <c r="F568" s="202" t="s">
        <v>2012</v>
      </c>
      <c r="G568" s="199"/>
      <c r="H568" s="201" t="s">
        <v>19</v>
      </c>
      <c r="I568" s="203"/>
      <c r="J568" s="199"/>
      <c r="K568" s="199"/>
      <c r="L568" s="204"/>
      <c r="M568" s="205"/>
      <c r="N568" s="206"/>
      <c r="O568" s="206"/>
      <c r="P568" s="206"/>
      <c r="Q568" s="206"/>
      <c r="R568" s="206"/>
      <c r="S568" s="206"/>
      <c r="T568" s="207"/>
      <c r="AT568" s="208" t="s">
        <v>159</v>
      </c>
      <c r="AU568" s="208" t="s">
        <v>82</v>
      </c>
      <c r="AV568" s="13" t="s">
        <v>80</v>
      </c>
      <c r="AW568" s="13" t="s">
        <v>34</v>
      </c>
      <c r="AX568" s="13" t="s">
        <v>73</v>
      </c>
      <c r="AY568" s="208" t="s">
        <v>148</v>
      </c>
    </row>
    <row r="569" spans="1:65" s="14" customFormat="1" ht="11.25">
      <c r="B569" s="209"/>
      <c r="C569" s="210"/>
      <c r="D569" s="200" t="s">
        <v>159</v>
      </c>
      <c r="E569" s="211" t="s">
        <v>19</v>
      </c>
      <c r="F569" s="212" t="s">
        <v>2013</v>
      </c>
      <c r="G569" s="210"/>
      <c r="H569" s="213">
        <v>86.1</v>
      </c>
      <c r="I569" s="214"/>
      <c r="J569" s="210"/>
      <c r="K569" s="210"/>
      <c r="L569" s="215"/>
      <c r="M569" s="216"/>
      <c r="N569" s="217"/>
      <c r="O569" s="217"/>
      <c r="P569" s="217"/>
      <c r="Q569" s="217"/>
      <c r="R569" s="217"/>
      <c r="S569" s="217"/>
      <c r="T569" s="218"/>
      <c r="AT569" s="219" t="s">
        <v>159</v>
      </c>
      <c r="AU569" s="219" t="s">
        <v>82</v>
      </c>
      <c r="AV569" s="14" t="s">
        <v>82</v>
      </c>
      <c r="AW569" s="14" t="s">
        <v>34</v>
      </c>
      <c r="AX569" s="14" t="s">
        <v>73</v>
      </c>
      <c r="AY569" s="219" t="s">
        <v>148</v>
      </c>
    </row>
    <row r="570" spans="1:65" s="15" customFormat="1" ht="11.25">
      <c r="B570" s="220"/>
      <c r="C570" s="221"/>
      <c r="D570" s="200" t="s">
        <v>159</v>
      </c>
      <c r="E570" s="222" t="s">
        <v>19</v>
      </c>
      <c r="F570" s="223" t="s">
        <v>162</v>
      </c>
      <c r="G570" s="221"/>
      <c r="H570" s="224">
        <v>86.1</v>
      </c>
      <c r="I570" s="225"/>
      <c r="J570" s="221"/>
      <c r="K570" s="221"/>
      <c r="L570" s="226"/>
      <c r="M570" s="227"/>
      <c r="N570" s="228"/>
      <c r="O570" s="228"/>
      <c r="P570" s="228"/>
      <c r="Q570" s="228"/>
      <c r="R570" s="228"/>
      <c r="S570" s="228"/>
      <c r="T570" s="229"/>
      <c r="AT570" s="230" t="s">
        <v>159</v>
      </c>
      <c r="AU570" s="230" t="s">
        <v>82</v>
      </c>
      <c r="AV570" s="15" t="s">
        <v>155</v>
      </c>
      <c r="AW570" s="15" t="s">
        <v>34</v>
      </c>
      <c r="AX570" s="15" t="s">
        <v>80</v>
      </c>
      <c r="AY570" s="230" t="s">
        <v>148</v>
      </c>
    </row>
    <row r="571" spans="1:65" s="2" customFormat="1" ht="16.5" customHeight="1">
      <c r="A571" s="36"/>
      <c r="B571" s="37"/>
      <c r="C571" s="180" t="s">
        <v>693</v>
      </c>
      <c r="D571" s="180" t="s">
        <v>150</v>
      </c>
      <c r="E571" s="181" t="s">
        <v>837</v>
      </c>
      <c r="F571" s="182" t="s">
        <v>838</v>
      </c>
      <c r="G571" s="183" t="s">
        <v>153</v>
      </c>
      <c r="H571" s="184">
        <v>574</v>
      </c>
      <c r="I571" s="185"/>
      <c r="J571" s="186">
        <f>ROUND(I571*H571,2)</f>
        <v>0</v>
      </c>
      <c r="K571" s="182" t="s">
        <v>154</v>
      </c>
      <c r="L571" s="41"/>
      <c r="M571" s="187" t="s">
        <v>19</v>
      </c>
      <c r="N571" s="188" t="s">
        <v>44</v>
      </c>
      <c r="O571" s="66"/>
      <c r="P571" s="189">
        <f>O571*H571</f>
        <v>0</v>
      </c>
      <c r="Q571" s="189">
        <v>0.01</v>
      </c>
      <c r="R571" s="189">
        <f>Q571*H571</f>
        <v>5.74</v>
      </c>
      <c r="S571" s="189">
        <v>0</v>
      </c>
      <c r="T571" s="190">
        <f>S571*H571</f>
        <v>0</v>
      </c>
      <c r="U571" s="36"/>
      <c r="V571" s="36"/>
      <c r="W571" s="36"/>
      <c r="X571" s="36"/>
      <c r="Y571" s="36"/>
      <c r="Z571" s="36"/>
      <c r="AA571" s="36"/>
      <c r="AB571" s="36"/>
      <c r="AC571" s="36"/>
      <c r="AD571" s="36"/>
      <c r="AE571" s="36"/>
      <c r="AR571" s="191" t="s">
        <v>155</v>
      </c>
      <c r="AT571" s="191" t="s">
        <v>150</v>
      </c>
      <c r="AU571" s="191" t="s">
        <v>82</v>
      </c>
      <c r="AY571" s="19" t="s">
        <v>148</v>
      </c>
      <c r="BE571" s="192">
        <f>IF(N571="základní",J571,0)</f>
        <v>0</v>
      </c>
      <c r="BF571" s="192">
        <f>IF(N571="snížená",J571,0)</f>
        <v>0</v>
      </c>
      <c r="BG571" s="192">
        <f>IF(N571="zákl. přenesená",J571,0)</f>
        <v>0</v>
      </c>
      <c r="BH571" s="192">
        <f>IF(N571="sníž. přenesená",J571,0)</f>
        <v>0</v>
      </c>
      <c r="BI571" s="192">
        <f>IF(N571="nulová",J571,0)</f>
        <v>0</v>
      </c>
      <c r="BJ571" s="19" t="s">
        <v>80</v>
      </c>
      <c r="BK571" s="192">
        <f>ROUND(I571*H571,2)</f>
        <v>0</v>
      </c>
      <c r="BL571" s="19" t="s">
        <v>155</v>
      </c>
      <c r="BM571" s="191" t="s">
        <v>2014</v>
      </c>
    </row>
    <row r="572" spans="1:65" s="2" customFormat="1" ht="11.25">
      <c r="A572" s="36"/>
      <c r="B572" s="37"/>
      <c r="C572" s="38"/>
      <c r="D572" s="193" t="s">
        <v>157</v>
      </c>
      <c r="E572" s="38"/>
      <c r="F572" s="194" t="s">
        <v>840</v>
      </c>
      <c r="G572" s="38"/>
      <c r="H572" s="38"/>
      <c r="I572" s="195"/>
      <c r="J572" s="38"/>
      <c r="K572" s="38"/>
      <c r="L572" s="41"/>
      <c r="M572" s="196"/>
      <c r="N572" s="197"/>
      <c r="O572" s="66"/>
      <c r="P572" s="66"/>
      <c r="Q572" s="66"/>
      <c r="R572" s="66"/>
      <c r="S572" s="66"/>
      <c r="T572" s="67"/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T572" s="19" t="s">
        <v>157</v>
      </c>
      <c r="AU572" s="19" t="s">
        <v>82</v>
      </c>
    </row>
    <row r="573" spans="1:65" s="13" customFormat="1" ht="11.25">
      <c r="B573" s="198"/>
      <c r="C573" s="199"/>
      <c r="D573" s="200" t="s">
        <v>159</v>
      </c>
      <c r="E573" s="201" t="s">
        <v>19</v>
      </c>
      <c r="F573" s="202" t="s">
        <v>2015</v>
      </c>
      <c r="G573" s="199"/>
      <c r="H573" s="201" t="s">
        <v>19</v>
      </c>
      <c r="I573" s="203"/>
      <c r="J573" s="199"/>
      <c r="K573" s="199"/>
      <c r="L573" s="204"/>
      <c r="M573" s="205"/>
      <c r="N573" s="206"/>
      <c r="O573" s="206"/>
      <c r="P573" s="206"/>
      <c r="Q573" s="206"/>
      <c r="R573" s="206"/>
      <c r="S573" s="206"/>
      <c r="T573" s="207"/>
      <c r="AT573" s="208" t="s">
        <v>159</v>
      </c>
      <c r="AU573" s="208" t="s">
        <v>82</v>
      </c>
      <c r="AV573" s="13" t="s">
        <v>80</v>
      </c>
      <c r="AW573" s="13" t="s">
        <v>34</v>
      </c>
      <c r="AX573" s="13" t="s">
        <v>73</v>
      </c>
      <c r="AY573" s="208" t="s">
        <v>148</v>
      </c>
    </row>
    <row r="574" spans="1:65" s="13" customFormat="1" ht="11.25">
      <c r="B574" s="198"/>
      <c r="C574" s="199"/>
      <c r="D574" s="200" t="s">
        <v>159</v>
      </c>
      <c r="E574" s="201" t="s">
        <v>19</v>
      </c>
      <c r="F574" s="202" t="s">
        <v>2016</v>
      </c>
      <c r="G574" s="199"/>
      <c r="H574" s="201" t="s">
        <v>19</v>
      </c>
      <c r="I574" s="203"/>
      <c r="J574" s="199"/>
      <c r="K574" s="199"/>
      <c r="L574" s="204"/>
      <c r="M574" s="205"/>
      <c r="N574" s="206"/>
      <c r="O574" s="206"/>
      <c r="P574" s="206"/>
      <c r="Q574" s="206"/>
      <c r="R574" s="206"/>
      <c r="S574" s="206"/>
      <c r="T574" s="207"/>
      <c r="AT574" s="208" t="s">
        <v>159</v>
      </c>
      <c r="AU574" s="208" t="s">
        <v>82</v>
      </c>
      <c r="AV574" s="13" t="s">
        <v>80</v>
      </c>
      <c r="AW574" s="13" t="s">
        <v>34</v>
      </c>
      <c r="AX574" s="13" t="s">
        <v>73</v>
      </c>
      <c r="AY574" s="208" t="s">
        <v>148</v>
      </c>
    </row>
    <row r="575" spans="1:65" s="14" customFormat="1" ht="11.25">
      <c r="B575" s="209"/>
      <c r="C575" s="210"/>
      <c r="D575" s="200" t="s">
        <v>159</v>
      </c>
      <c r="E575" s="211" t="s">
        <v>19</v>
      </c>
      <c r="F575" s="212" t="s">
        <v>2002</v>
      </c>
      <c r="G575" s="210"/>
      <c r="H575" s="213">
        <v>95</v>
      </c>
      <c r="I575" s="214"/>
      <c r="J575" s="210"/>
      <c r="K575" s="210"/>
      <c r="L575" s="215"/>
      <c r="M575" s="216"/>
      <c r="N575" s="217"/>
      <c r="O575" s="217"/>
      <c r="P575" s="217"/>
      <c r="Q575" s="217"/>
      <c r="R575" s="217"/>
      <c r="S575" s="217"/>
      <c r="T575" s="218"/>
      <c r="AT575" s="219" t="s">
        <v>159</v>
      </c>
      <c r="AU575" s="219" t="s">
        <v>82</v>
      </c>
      <c r="AV575" s="14" t="s">
        <v>82</v>
      </c>
      <c r="AW575" s="14" t="s">
        <v>34</v>
      </c>
      <c r="AX575" s="14" t="s">
        <v>73</v>
      </c>
      <c r="AY575" s="219" t="s">
        <v>148</v>
      </c>
    </row>
    <row r="576" spans="1:65" s="14" customFormat="1" ht="11.25">
      <c r="B576" s="209"/>
      <c r="C576" s="210"/>
      <c r="D576" s="200" t="s">
        <v>159</v>
      </c>
      <c r="E576" s="211" t="s">
        <v>19</v>
      </c>
      <c r="F576" s="212" t="s">
        <v>2003</v>
      </c>
      <c r="G576" s="210"/>
      <c r="H576" s="213">
        <v>90</v>
      </c>
      <c r="I576" s="214"/>
      <c r="J576" s="210"/>
      <c r="K576" s="210"/>
      <c r="L576" s="215"/>
      <c r="M576" s="216"/>
      <c r="N576" s="217"/>
      <c r="O576" s="217"/>
      <c r="P576" s="217"/>
      <c r="Q576" s="217"/>
      <c r="R576" s="217"/>
      <c r="S576" s="217"/>
      <c r="T576" s="218"/>
      <c r="AT576" s="219" t="s">
        <v>159</v>
      </c>
      <c r="AU576" s="219" t="s">
        <v>82</v>
      </c>
      <c r="AV576" s="14" t="s">
        <v>82</v>
      </c>
      <c r="AW576" s="14" t="s">
        <v>34</v>
      </c>
      <c r="AX576" s="14" t="s">
        <v>73</v>
      </c>
      <c r="AY576" s="219" t="s">
        <v>148</v>
      </c>
    </row>
    <row r="577" spans="1:65" s="14" customFormat="1" ht="11.25">
      <c r="B577" s="209"/>
      <c r="C577" s="210"/>
      <c r="D577" s="200" t="s">
        <v>159</v>
      </c>
      <c r="E577" s="211" t="s">
        <v>19</v>
      </c>
      <c r="F577" s="212" t="s">
        <v>2004</v>
      </c>
      <c r="G577" s="210"/>
      <c r="H577" s="213">
        <v>90</v>
      </c>
      <c r="I577" s="214"/>
      <c r="J577" s="210"/>
      <c r="K577" s="210"/>
      <c r="L577" s="215"/>
      <c r="M577" s="216"/>
      <c r="N577" s="217"/>
      <c r="O577" s="217"/>
      <c r="P577" s="217"/>
      <c r="Q577" s="217"/>
      <c r="R577" s="217"/>
      <c r="S577" s="217"/>
      <c r="T577" s="218"/>
      <c r="AT577" s="219" t="s">
        <v>159</v>
      </c>
      <c r="AU577" s="219" t="s">
        <v>82</v>
      </c>
      <c r="AV577" s="14" t="s">
        <v>82</v>
      </c>
      <c r="AW577" s="14" t="s">
        <v>34</v>
      </c>
      <c r="AX577" s="14" t="s">
        <v>73</v>
      </c>
      <c r="AY577" s="219" t="s">
        <v>148</v>
      </c>
    </row>
    <row r="578" spans="1:65" s="14" customFormat="1" ht="11.25">
      <c r="B578" s="209"/>
      <c r="C578" s="210"/>
      <c r="D578" s="200" t="s">
        <v>159</v>
      </c>
      <c r="E578" s="211" t="s">
        <v>19</v>
      </c>
      <c r="F578" s="212" t="s">
        <v>2005</v>
      </c>
      <c r="G578" s="210"/>
      <c r="H578" s="213">
        <v>93</v>
      </c>
      <c r="I578" s="214"/>
      <c r="J578" s="210"/>
      <c r="K578" s="210"/>
      <c r="L578" s="215"/>
      <c r="M578" s="216"/>
      <c r="N578" s="217"/>
      <c r="O578" s="217"/>
      <c r="P578" s="217"/>
      <c r="Q578" s="217"/>
      <c r="R578" s="217"/>
      <c r="S578" s="217"/>
      <c r="T578" s="218"/>
      <c r="AT578" s="219" t="s">
        <v>159</v>
      </c>
      <c r="AU578" s="219" t="s">
        <v>82</v>
      </c>
      <c r="AV578" s="14" t="s">
        <v>82</v>
      </c>
      <c r="AW578" s="14" t="s">
        <v>34</v>
      </c>
      <c r="AX578" s="14" t="s">
        <v>73</v>
      </c>
      <c r="AY578" s="219" t="s">
        <v>148</v>
      </c>
    </row>
    <row r="579" spans="1:65" s="14" customFormat="1" ht="11.25">
      <c r="B579" s="209"/>
      <c r="C579" s="210"/>
      <c r="D579" s="200" t="s">
        <v>159</v>
      </c>
      <c r="E579" s="211" t="s">
        <v>19</v>
      </c>
      <c r="F579" s="212" t="s">
        <v>2006</v>
      </c>
      <c r="G579" s="210"/>
      <c r="H579" s="213">
        <v>103</v>
      </c>
      <c r="I579" s="214"/>
      <c r="J579" s="210"/>
      <c r="K579" s="210"/>
      <c r="L579" s="215"/>
      <c r="M579" s="216"/>
      <c r="N579" s="217"/>
      <c r="O579" s="217"/>
      <c r="P579" s="217"/>
      <c r="Q579" s="217"/>
      <c r="R579" s="217"/>
      <c r="S579" s="217"/>
      <c r="T579" s="218"/>
      <c r="AT579" s="219" t="s">
        <v>159</v>
      </c>
      <c r="AU579" s="219" t="s">
        <v>82</v>
      </c>
      <c r="AV579" s="14" t="s">
        <v>82</v>
      </c>
      <c r="AW579" s="14" t="s">
        <v>34</v>
      </c>
      <c r="AX579" s="14" t="s">
        <v>73</v>
      </c>
      <c r="AY579" s="219" t="s">
        <v>148</v>
      </c>
    </row>
    <row r="580" spans="1:65" s="14" customFormat="1" ht="11.25">
      <c r="B580" s="209"/>
      <c r="C580" s="210"/>
      <c r="D580" s="200" t="s">
        <v>159</v>
      </c>
      <c r="E580" s="211" t="s">
        <v>19</v>
      </c>
      <c r="F580" s="212" t="s">
        <v>2007</v>
      </c>
      <c r="G580" s="210"/>
      <c r="H580" s="213">
        <v>103</v>
      </c>
      <c r="I580" s="214"/>
      <c r="J580" s="210"/>
      <c r="K580" s="210"/>
      <c r="L580" s="215"/>
      <c r="M580" s="216"/>
      <c r="N580" s="217"/>
      <c r="O580" s="217"/>
      <c r="P580" s="217"/>
      <c r="Q580" s="217"/>
      <c r="R580" s="217"/>
      <c r="S580" s="217"/>
      <c r="T580" s="218"/>
      <c r="AT580" s="219" t="s">
        <v>159</v>
      </c>
      <c r="AU580" s="219" t="s">
        <v>82</v>
      </c>
      <c r="AV580" s="14" t="s">
        <v>82</v>
      </c>
      <c r="AW580" s="14" t="s">
        <v>34</v>
      </c>
      <c r="AX580" s="14" t="s">
        <v>73</v>
      </c>
      <c r="AY580" s="219" t="s">
        <v>148</v>
      </c>
    </row>
    <row r="581" spans="1:65" s="15" customFormat="1" ht="11.25">
      <c r="B581" s="220"/>
      <c r="C581" s="221"/>
      <c r="D581" s="200" t="s">
        <v>159</v>
      </c>
      <c r="E581" s="222" t="s">
        <v>19</v>
      </c>
      <c r="F581" s="223" t="s">
        <v>162</v>
      </c>
      <c r="G581" s="221"/>
      <c r="H581" s="224">
        <v>574</v>
      </c>
      <c r="I581" s="225"/>
      <c r="J581" s="221"/>
      <c r="K581" s="221"/>
      <c r="L581" s="226"/>
      <c r="M581" s="227"/>
      <c r="N581" s="228"/>
      <c r="O581" s="228"/>
      <c r="P581" s="228"/>
      <c r="Q581" s="228"/>
      <c r="R581" s="228"/>
      <c r="S581" s="228"/>
      <c r="T581" s="229"/>
      <c r="AT581" s="230" t="s">
        <v>159</v>
      </c>
      <c r="AU581" s="230" t="s">
        <v>82</v>
      </c>
      <c r="AV581" s="15" t="s">
        <v>155</v>
      </c>
      <c r="AW581" s="15" t="s">
        <v>34</v>
      </c>
      <c r="AX581" s="15" t="s">
        <v>80</v>
      </c>
      <c r="AY581" s="230" t="s">
        <v>148</v>
      </c>
    </row>
    <row r="582" spans="1:65" s="2" customFormat="1" ht="16.5" customHeight="1">
      <c r="A582" s="36"/>
      <c r="B582" s="37"/>
      <c r="C582" s="180" t="s">
        <v>702</v>
      </c>
      <c r="D582" s="180" t="s">
        <v>150</v>
      </c>
      <c r="E582" s="181" t="s">
        <v>849</v>
      </c>
      <c r="F582" s="182" t="s">
        <v>850</v>
      </c>
      <c r="G582" s="183" t="s">
        <v>153</v>
      </c>
      <c r="H582" s="184">
        <v>574</v>
      </c>
      <c r="I582" s="185"/>
      <c r="J582" s="186">
        <f>ROUND(I582*H582,2)</f>
        <v>0</v>
      </c>
      <c r="K582" s="182" t="s">
        <v>154</v>
      </c>
      <c r="L582" s="41"/>
      <c r="M582" s="187" t="s">
        <v>19</v>
      </c>
      <c r="N582" s="188" t="s">
        <v>44</v>
      </c>
      <c r="O582" s="66"/>
      <c r="P582" s="189">
        <f>O582*H582</f>
        <v>0</v>
      </c>
      <c r="Q582" s="189">
        <v>4.1000000000000003E-3</v>
      </c>
      <c r="R582" s="189">
        <f>Q582*H582</f>
        <v>2.3534000000000002</v>
      </c>
      <c r="S582" s="189">
        <v>0</v>
      </c>
      <c r="T582" s="190">
        <f>S582*H582</f>
        <v>0</v>
      </c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R582" s="191" t="s">
        <v>155</v>
      </c>
      <c r="AT582" s="191" t="s">
        <v>150</v>
      </c>
      <c r="AU582" s="191" t="s">
        <v>82</v>
      </c>
      <c r="AY582" s="19" t="s">
        <v>148</v>
      </c>
      <c r="BE582" s="192">
        <f>IF(N582="základní",J582,0)</f>
        <v>0</v>
      </c>
      <c r="BF582" s="192">
        <f>IF(N582="snížená",J582,0)</f>
        <v>0</v>
      </c>
      <c r="BG582" s="192">
        <f>IF(N582="zákl. přenesená",J582,0)</f>
        <v>0</v>
      </c>
      <c r="BH582" s="192">
        <f>IF(N582="sníž. přenesená",J582,0)</f>
        <v>0</v>
      </c>
      <c r="BI582" s="192">
        <f>IF(N582="nulová",J582,0)</f>
        <v>0</v>
      </c>
      <c r="BJ582" s="19" t="s">
        <v>80</v>
      </c>
      <c r="BK582" s="192">
        <f>ROUND(I582*H582,2)</f>
        <v>0</v>
      </c>
      <c r="BL582" s="19" t="s">
        <v>155</v>
      </c>
      <c r="BM582" s="191" t="s">
        <v>2017</v>
      </c>
    </row>
    <row r="583" spans="1:65" s="2" customFormat="1" ht="11.25">
      <c r="A583" s="36"/>
      <c r="B583" s="37"/>
      <c r="C583" s="38"/>
      <c r="D583" s="193" t="s">
        <v>157</v>
      </c>
      <c r="E583" s="38"/>
      <c r="F583" s="194" t="s">
        <v>852</v>
      </c>
      <c r="G583" s="38"/>
      <c r="H583" s="38"/>
      <c r="I583" s="195"/>
      <c r="J583" s="38"/>
      <c r="K583" s="38"/>
      <c r="L583" s="41"/>
      <c r="M583" s="196"/>
      <c r="N583" s="197"/>
      <c r="O583" s="66"/>
      <c r="P583" s="66"/>
      <c r="Q583" s="66"/>
      <c r="R583" s="66"/>
      <c r="S583" s="66"/>
      <c r="T583" s="67"/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T583" s="19" t="s">
        <v>157</v>
      </c>
      <c r="AU583" s="19" t="s">
        <v>82</v>
      </c>
    </row>
    <row r="584" spans="1:65" s="13" customFormat="1" ht="11.25">
      <c r="B584" s="198"/>
      <c r="C584" s="199"/>
      <c r="D584" s="200" t="s">
        <v>159</v>
      </c>
      <c r="E584" s="201" t="s">
        <v>19</v>
      </c>
      <c r="F584" s="202" t="s">
        <v>2015</v>
      </c>
      <c r="G584" s="199"/>
      <c r="H584" s="201" t="s">
        <v>19</v>
      </c>
      <c r="I584" s="203"/>
      <c r="J584" s="199"/>
      <c r="K584" s="199"/>
      <c r="L584" s="204"/>
      <c r="M584" s="205"/>
      <c r="N584" s="206"/>
      <c r="O584" s="206"/>
      <c r="P584" s="206"/>
      <c r="Q584" s="206"/>
      <c r="R584" s="206"/>
      <c r="S584" s="206"/>
      <c r="T584" s="207"/>
      <c r="AT584" s="208" t="s">
        <v>159</v>
      </c>
      <c r="AU584" s="208" t="s">
        <v>82</v>
      </c>
      <c r="AV584" s="13" t="s">
        <v>80</v>
      </c>
      <c r="AW584" s="13" t="s">
        <v>34</v>
      </c>
      <c r="AX584" s="13" t="s">
        <v>73</v>
      </c>
      <c r="AY584" s="208" t="s">
        <v>148</v>
      </c>
    </row>
    <row r="585" spans="1:65" s="13" customFormat="1" ht="11.25">
      <c r="B585" s="198"/>
      <c r="C585" s="199"/>
      <c r="D585" s="200" t="s">
        <v>159</v>
      </c>
      <c r="E585" s="201" t="s">
        <v>19</v>
      </c>
      <c r="F585" s="202" t="s">
        <v>2018</v>
      </c>
      <c r="G585" s="199"/>
      <c r="H585" s="201" t="s">
        <v>19</v>
      </c>
      <c r="I585" s="203"/>
      <c r="J585" s="199"/>
      <c r="K585" s="199"/>
      <c r="L585" s="204"/>
      <c r="M585" s="205"/>
      <c r="N585" s="206"/>
      <c r="O585" s="206"/>
      <c r="P585" s="206"/>
      <c r="Q585" s="206"/>
      <c r="R585" s="206"/>
      <c r="S585" s="206"/>
      <c r="T585" s="207"/>
      <c r="AT585" s="208" t="s">
        <v>159</v>
      </c>
      <c r="AU585" s="208" t="s">
        <v>82</v>
      </c>
      <c r="AV585" s="13" t="s">
        <v>80</v>
      </c>
      <c r="AW585" s="13" t="s">
        <v>34</v>
      </c>
      <c r="AX585" s="13" t="s">
        <v>73</v>
      </c>
      <c r="AY585" s="208" t="s">
        <v>148</v>
      </c>
    </row>
    <row r="586" spans="1:65" s="14" customFormat="1" ht="11.25">
      <c r="B586" s="209"/>
      <c r="C586" s="210"/>
      <c r="D586" s="200" t="s">
        <v>159</v>
      </c>
      <c r="E586" s="211" t="s">
        <v>19</v>
      </c>
      <c r="F586" s="212" t="s">
        <v>2002</v>
      </c>
      <c r="G586" s="210"/>
      <c r="H586" s="213">
        <v>95</v>
      </c>
      <c r="I586" s="214"/>
      <c r="J586" s="210"/>
      <c r="K586" s="210"/>
      <c r="L586" s="215"/>
      <c r="M586" s="216"/>
      <c r="N586" s="217"/>
      <c r="O586" s="217"/>
      <c r="P586" s="217"/>
      <c r="Q586" s="217"/>
      <c r="R586" s="217"/>
      <c r="S586" s="217"/>
      <c r="T586" s="218"/>
      <c r="AT586" s="219" t="s">
        <v>159</v>
      </c>
      <c r="AU586" s="219" t="s">
        <v>82</v>
      </c>
      <c r="AV586" s="14" t="s">
        <v>82</v>
      </c>
      <c r="AW586" s="14" t="s">
        <v>34</v>
      </c>
      <c r="AX586" s="14" t="s">
        <v>73</v>
      </c>
      <c r="AY586" s="219" t="s">
        <v>148</v>
      </c>
    </row>
    <row r="587" spans="1:65" s="14" customFormat="1" ht="11.25">
      <c r="B587" s="209"/>
      <c r="C587" s="210"/>
      <c r="D587" s="200" t="s">
        <v>159</v>
      </c>
      <c r="E587" s="211" t="s">
        <v>19</v>
      </c>
      <c r="F587" s="212" t="s">
        <v>2003</v>
      </c>
      <c r="G587" s="210"/>
      <c r="H587" s="213">
        <v>90</v>
      </c>
      <c r="I587" s="214"/>
      <c r="J587" s="210"/>
      <c r="K587" s="210"/>
      <c r="L587" s="215"/>
      <c r="M587" s="216"/>
      <c r="N587" s="217"/>
      <c r="O587" s="217"/>
      <c r="P587" s="217"/>
      <c r="Q587" s="217"/>
      <c r="R587" s="217"/>
      <c r="S587" s="217"/>
      <c r="T587" s="218"/>
      <c r="AT587" s="219" t="s">
        <v>159</v>
      </c>
      <c r="AU587" s="219" t="s">
        <v>82</v>
      </c>
      <c r="AV587" s="14" t="s">
        <v>82</v>
      </c>
      <c r="AW587" s="14" t="s">
        <v>34</v>
      </c>
      <c r="AX587" s="14" t="s">
        <v>73</v>
      </c>
      <c r="AY587" s="219" t="s">
        <v>148</v>
      </c>
    </row>
    <row r="588" spans="1:65" s="14" customFormat="1" ht="11.25">
      <c r="B588" s="209"/>
      <c r="C588" s="210"/>
      <c r="D588" s="200" t="s">
        <v>159</v>
      </c>
      <c r="E588" s="211" t="s">
        <v>19</v>
      </c>
      <c r="F588" s="212" t="s">
        <v>2004</v>
      </c>
      <c r="G588" s="210"/>
      <c r="H588" s="213">
        <v>90</v>
      </c>
      <c r="I588" s="214"/>
      <c r="J588" s="210"/>
      <c r="K588" s="210"/>
      <c r="L588" s="215"/>
      <c r="M588" s="216"/>
      <c r="N588" s="217"/>
      <c r="O588" s="217"/>
      <c r="P588" s="217"/>
      <c r="Q588" s="217"/>
      <c r="R588" s="217"/>
      <c r="S588" s="217"/>
      <c r="T588" s="218"/>
      <c r="AT588" s="219" t="s">
        <v>159</v>
      </c>
      <c r="AU588" s="219" t="s">
        <v>82</v>
      </c>
      <c r="AV588" s="14" t="s">
        <v>82</v>
      </c>
      <c r="AW588" s="14" t="s">
        <v>34</v>
      </c>
      <c r="AX588" s="14" t="s">
        <v>73</v>
      </c>
      <c r="AY588" s="219" t="s">
        <v>148</v>
      </c>
    </row>
    <row r="589" spans="1:65" s="14" customFormat="1" ht="11.25">
      <c r="B589" s="209"/>
      <c r="C589" s="210"/>
      <c r="D589" s="200" t="s">
        <v>159</v>
      </c>
      <c r="E589" s="211" t="s">
        <v>19</v>
      </c>
      <c r="F589" s="212" t="s">
        <v>2005</v>
      </c>
      <c r="G589" s="210"/>
      <c r="H589" s="213">
        <v>93</v>
      </c>
      <c r="I589" s="214"/>
      <c r="J589" s="210"/>
      <c r="K589" s="210"/>
      <c r="L589" s="215"/>
      <c r="M589" s="216"/>
      <c r="N589" s="217"/>
      <c r="O589" s="217"/>
      <c r="P589" s="217"/>
      <c r="Q589" s="217"/>
      <c r="R589" s="217"/>
      <c r="S589" s="217"/>
      <c r="T589" s="218"/>
      <c r="AT589" s="219" t="s">
        <v>159</v>
      </c>
      <c r="AU589" s="219" t="s">
        <v>82</v>
      </c>
      <c r="AV589" s="14" t="s">
        <v>82</v>
      </c>
      <c r="AW589" s="14" t="s">
        <v>34</v>
      </c>
      <c r="AX589" s="14" t="s">
        <v>73</v>
      </c>
      <c r="AY589" s="219" t="s">
        <v>148</v>
      </c>
    </row>
    <row r="590" spans="1:65" s="14" customFormat="1" ht="11.25">
      <c r="B590" s="209"/>
      <c r="C590" s="210"/>
      <c r="D590" s="200" t="s">
        <v>159</v>
      </c>
      <c r="E590" s="211" t="s">
        <v>19</v>
      </c>
      <c r="F590" s="212" t="s">
        <v>2006</v>
      </c>
      <c r="G590" s="210"/>
      <c r="H590" s="213">
        <v>103</v>
      </c>
      <c r="I590" s="214"/>
      <c r="J590" s="210"/>
      <c r="K590" s="210"/>
      <c r="L590" s="215"/>
      <c r="M590" s="216"/>
      <c r="N590" s="217"/>
      <c r="O590" s="217"/>
      <c r="P590" s="217"/>
      <c r="Q590" s="217"/>
      <c r="R590" s="217"/>
      <c r="S590" s="217"/>
      <c r="T590" s="218"/>
      <c r="AT590" s="219" t="s">
        <v>159</v>
      </c>
      <c r="AU590" s="219" t="s">
        <v>82</v>
      </c>
      <c r="AV590" s="14" t="s">
        <v>82</v>
      </c>
      <c r="AW590" s="14" t="s">
        <v>34</v>
      </c>
      <c r="AX590" s="14" t="s">
        <v>73</v>
      </c>
      <c r="AY590" s="219" t="s">
        <v>148</v>
      </c>
    </row>
    <row r="591" spans="1:65" s="14" customFormat="1" ht="11.25">
      <c r="B591" s="209"/>
      <c r="C591" s="210"/>
      <c r="D591" s="200" t="s">
        <v>159</v>
      </c>
      <c r="E591" s="211" t="s">
        <v>19</v>
      </c>
      <c r="F591" s="212" t="s">
        <v>2007</v>
      </c>
      <c r="G591" s="210"/>
      <c r="H591" s="213">
        <v>103</v>
      </c>
      <c r="I591" s="214"/>
      <c r="J591" s="210"/>
      <c r="K591" s="210"/>
      <c r="L591" s="215"/>
      <c r="M591" s="216"/>
      <c r="N591" s="217"/>
      <c r="O591" s="217"/>
      <c r="P591" s="217"/>
      <c r="Q591" s="217"/>
      <c r="R591" s="217"/>
      <c r="S591" s="217"/>
      <c r="T591" s="218"/>
      <c r="AT591" s="219" t="s">
        <v>159</v>
      </c>
      <c r="AU591" s="219" t="s">
        <v>82</v>
      </c>
      <c r="AV591" s="14" t="s">
        <v>82</v>
      </c>
      <c r="AW591" s="14" t="s">
        <v>34</v>
      </c>
      <c r="AX591" s="14" t="s">
        <v>73</v>
      </c>
      <c r="AY591" s="219" t="s">
        <v>148</v>
      </c>
    </row>
    <row r="592" spans="1:65" s="15" customFormat="1" ht="11.25">
      <c r="B592" s="220"/>
      <c r="C592" s="221"/>
      <c r="D592" s="200" t="s">
        <v>159</v>
      </c>
      <c r="E592" s="222" t="s">
        <v>19</v>
      </c>
      <c r="F592" s="223" t="s">
        <v>162</v>
      </c>
      <c r="G592" s="221"/>
      <c r="H592" s="224">
        <v>574</v>
      </c>
      <c r="I592" s="225"/>
      <c r="J592" s="221"/>
      <c r="K592" s="221"/>
      <c r="L592" s="226"/>
      <c r="M592" s="227"/>
      <c r="N592" s="228"/>
      <c r="O592" s="228"/>
      <c r="P592" s="228"/>
      <c r="Q592" s="228"/>
      <c r="R592" s="228"/>
      <c r="S592" s="228"/>
      <c r="T592" s="229"/>
      <c r="AT592" s="230" t="s">
        <v>159</v>
      </c>
      <c r="AU592" s="230" t="s">
        <v>82</v>
      </c>
      <c r="AV592" s="15" t="s">
        <v>155</v>
      </c>
      <c r="AW592" s="15" t="s">
        <v>34</v>
      </c>
      <c r="AX592" s="15" t="s">
        <v>80</v>
      </c>
      <c r="AY592" s="230" t="s">
        <v>148</v>
      </c>
    </row>
    <row r="593" spans="1:65" s="2" customFormat="1" ht="37.9" customHeight="1">
      <c r="A593" s="36"/>
      <c r="B593" s="37"/>
      <c r="C593" s="180" t="s">
        <v>708</v>
      </c>
      <c r="D593" s="180" t="s">
        <v>150</v>
      </c>
      <c r="E593" s="181" t="s">
        <v>855</v>
      </c>
      <c r="F593" s="182" t="s">
        <v>856</v>
      </c>
      <c r="G593" s="183" t="s">
        <v>165</v>
      </c>
      <c r="H593" s="184">
        <v>36</v>
      </c>
      <c r="I593" s="185"/>
      <c r="J593" s="186">
        <f>ROUND(I593*H593,2)</f>
        <v>0</v>
      </c>
      <c r="K593" s="182" t="s">
        <v>154</v>
      </c>
      <c r="L593" s="41"/>
      <c r="M593" s="187" t="s">
        <v>19</v>
      </c>
      <c r="N593" s="188" t="s">
        <v>44</v>
      </c>
      <c r="O593" s="66"/>
      <c r="P593" s="189">
        <f>O593*H593</f>
        <v>0</v>
      </c>
      <c r="Q593" s="189">
        <v>6.3899999999999998E-3</v>
      </c>
      <c r="R593" s="189">
        <f>Q593*H593</f>
        <v>0.23003999999999999</v>
      </c>
      <c r="S593" s="189">
        <v>0</v>
      </c>
      <c r="T593" s="190">
        <f>S593*H593</f>
        <v>0</v>
      </c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R593" s="191" t="s">
        <v>155</v>
      </c>
      <c r="AT593" s="191" t="s">
        <v>150</v>
      </c>
      <c r="AU593" s="191" t="s">
        <v>82</v>
      </c>
      <c r="AY593" s="19" t="s">
        <v>148</v>
      </c>
      <c r="BE593" s="192">
        <f>IF(N593="základní",J593,0)</f>
        <v>0</v>
      </c>
      <c r="BF593" s="192">
        <f>IF(N593="snížená",J593,0)</f>
        <v>0</v>
      </c>
      <c r="BG593" s="192">
        <f>IF(N593="zákl. přenesená",J593,0)</f>
        <v>0</v>
      </c>
      <c r="BH593" s="192">
        <f>IF(N593="sníž. přenesená",J593,0)</f>
        <v>0</v>
      </c>
      <c r="BI593" s="192">
        <f>IF(N593="nulová",J593,0)</f>
        <v>0</v>
      </c>
      <c r="BJ593" s="19" t="s">
        <v>80</v>
      </c>
      <c r="BK593" s="192">
        <f>ROUND(I593*H593,2)</f>
        <v>0</v>
      </c>
      <c r="BL593" s="19" t="s">
        <v>155</v>
      </c>
      <c r="BM593" s="191" t="s">
        <v>2019</v>
      </c>
    </row>
    <row r="594" spans="1:65" s="2" customFormat="1" ht="11.25">
      <c r="A594" s="36"/>
      <c r="B594" s="37"/>
      <c r="C594" s="38"/>
      <c r="D594" s="193" t="s">
        <v>157</v>
      </c>
      <c r="E594" s="38"/>
      <c r="F594" s="194" t="s">
        <v>858</v>
      </c>
      <c r="G594" s="38"/>
      <c r="H594" s="38"/>
      <c r="I594" s="195"/>
      <c r="J594" s="38"/>
      <c r="K594" s="38"/>
      <c r="L594" s="41"/>
      <c r="M594" s="196"/>
      <c r="N594" s="197"/>
      <c r="O594" s="66"/>
      <c r="P594" s="66"/>
      <c r="Q594" s="66"/>
      <c r="R594" s="66"/>
      <c r="S594" s="66"/>
      <c r="T594" s="67"/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T594" s="19" t="s">
        <v>157</v>
      </c>
      <c r="AU594" s="19" t="s">
        <v>82</v>
      </c>
    </row>
    <row r="595" spans="1:65" s="13" customFormat="1" ht="11.25">
      <c r="B595" s="198"/>
      <c r="C595" s="199"/>
      <c r="D595" s="200" t="s">
        <v>159</v>
      </c>
      <c r="E595" s="201" t="s">
        <v>19</v>
      </c>
      <c r="F595" s="202" t="s">
        <v>2015</v>
      </c>
      <c r="G595" s="199"/>
      <c r="H595" s="201" t="s">
        <v>19</v>
      </c>
      <c r="I595" s="203"/>
      <c r="J595" s="199"/>
      <c r="K595" s="199"/>
      <c r="L595" s="204"/>
      <c r="M595" s="205"/>
      <c r="N595" s="206"/>
      <c r="O595" s="206"/>
      <c r="P595" s="206"/>
      <c r="Q595" s="206"/>
      <c r="R595" s="206"/>
      <c r="S595" s="206"/>
      <c r="T595" s="207"/>
      <c r="AT595" s="208" t="s">
        <v>159</v>
      </c>
      <c r="AU595" s="208" t="s">
        <v>82</v>
      </c>
      <c r="AV595" s="13" t="s">
        <v>80</v>
      </c>
      <c r="AW595" s="13" t="s">
        <v>34</v>
      </c>
      <c r="AX595" s="13" t="s">
        <v>73</v>
      </c>
      <c r="AY595" s="208" t="s">
        <v>148</v>
      </c>
    </row>
    <row r="596" spans="1:65" s="13" customFormat="1" ht="11.25">
      <c r="B596" s="198"/>
      <c r="C596" s="199"/>
      <c r="D596" s="200" t="s">
        <v>159</v>
      </c>
      <c r="E596" s="201" t="s">
        <v>19</v>
      </c>
      <c r="F596" s="202" t="s">
        <v>2020</v>
      </c>
      <c r="G596" s="199"/>
      <c r="H596" s="201" t="s">
        <v>19</v>
      </c>
      <c r="I596" s="203"/>
      <c r="J596" s="199"/>
      <c r="K596" s="199"/>
      <c r="L596" s="204"/>
      <c r="M596" s="205"/>
      <c r="N596" s="206"/>
      <c r="O596" s="206"/>
      <c r="P596" s="206"/>
      <c r="Q596" s="206"/>
      <c r="R596" s="206"/>
      <c r="S596" s="206"/>
      <c r="T596" s="207"/>
      <c r="AT596" s="208" t="s">
        <v>159</v>
      </c>
      <c r="AU596" s="208" t="s">
        <v>82</v>
      </c>
      <c r="AV596" s="13" t="s">
        <v>80</v>
      </c>
      <c r="AW596" s="13" t="s">
        <v>34</v>
      </c>
      <c r="AX596" s="13" t="s">
        <v>73</v>
      </c>
      <c r="AY596" s="208" t="s">
        <v>148</v>
      </c>
    </row>
    <row r="597" spans="1:65" s="14" customFormat="1" ht="11.25">
      <c r="B597" s="209"/>
      <c r="C597" s="210"/>
      <c r="D597" s="200" t="s">
        <v>159</v>
      </c>
      <c r="E597" s="211" t="s">
        <v>19</v>
      </c>
      <c r="F597" s="212" t="s">
        <v>860</v>
      </c>
      <c r="G597" s="210"/>
      <c r="H597" s="213">
        <v>5.5</v>
      </c>
      <c r="I597" s="214"/>
      <c r="J597" s="210"/>
      <c r="K597" s="210"/>
      <c r="L597" s="215"/>
      <c r="M597" s="216"/>
      <c r="N597" s="217"/>
      <c r="O597" s="217"/>
      <c r="P597" s="217"/>
      <c r="Q597" s="217"/>
      <c r="R597" s="217"/>
      <c r="S597" s="217"/>
      <c r="T597" s="218"/>
      <c r="AT597" s="219" t="s">
        <v>159</v>
      </c>
      <c r="AU597" s="219" t="s">
        <v>82</v>
      </c>
      <c r="AV597" s="14" t="s">
        <v>82</v>
      </c>
      <c r="AW597" s="14" t="s">
        <v>34</v>
      </c>
      <c r="AX597" s="14" t="s">
        <v>73</v>
      </c>
      <c r="AY597" s="219" t="s">
        <v>148</v>
      </c>
    </row>
    <row r="598" spans="1:65" s="14" customFormat="1" ht="11.25">
      <c r="B598" s="209"/>
      <c r="C598" s="210"/>
      <c r="D598" s="200" t="s">
        <v>159</v>
      </c>
      <c r="E598" s="211" t="s">
        <v>19</v>
      </c>
      <c r="F598" s="212" t="s">
        <v>861</v>
      </c>
      <c r="G598" s="210"/>
      <c r="H598" s="213">
        <v>5.5</v>
      </c>
      <c r="I598" s="214"/>
      <c r="J598" s="210"/>
      <c r="K598" s="210"/>
      <c r="L598" s="215"/>
      <c r="M598" s="216"/>
      <c r="N598" s="217"/>
      <c r="O598" s="217"/>
      <c r="P598" s="217"/>
      <c r="Q598" s="217"/>
      <c r="R598" s="217"/>
      <c r="S598" s="217"/>
      <c r="T598" s="218"/>
      <c r="AT598" s="219" t="s">
        <v>159</v>
      </c>
      <c r="AU598" s="219" t="s">
        <v>82</v>
      </c>
      <c r="AV598" s="14" t="s">
        <v>82</v>
      </c>
      <c r="AW598" s="14" t="s">
        <v>34</v>
      </c>
      <c r="AX598" s="14" t="s">
        <v>73</v>
      </c>
      <c r="AY598" s="219" t="s">
        <v>148</v>
      </c>
    </row>
    <row r="599" spans="1:65" s="14" customFormat="1" ht="11.25">
      <c r="B599" s="209"/>
      <c r="C599" s="210"/>
      <c r="D599" s="200" t="s">
        <v>159</v>
      </c>
      <c r="E599" s="211" t="s">
        <v>19</v>
      </c>
      <c r="F599" s="212" t="s">
        <v>862</v>
      </c>
      <c r="G599" s="210"/>
      <c r="H599" s="213">
        <v>10</v>
      </c>
      <c r="I599" s="214"/>
      <c r="J599" s="210"/>
      <c r="K599" s="210"/>
      <c r="L599" s="215"/>
      <c r="M599" s="216"/>
      <c r="N599" s="217"/>
      <c r="O599" s="217"/>
      <c r="P599" s="217"/>
      <c r="Q599" s="217"/>
      <c r="R599" s="217"/>
      <c r="S599" s="217"/>
      <c r="T599" s="218"/>
      <c r="AT599" s="219" t="s">
        <v>159</v>
      </c>
      <c r="AU599" s="219" t="s">
        <v>82</v>
      </c>
      <c r="AV599" s="14" t="s">
        <v>82</v>
      </c>
      <c r="AW599" s="14" t="s">
        <v>34</v>
      </c>
      <c r="AX599" s="14" t="s">
        <v>73</v>
      </c>
      <c r="AY599" s="219" t="s">
        <v>148</v>
      </c>
    </row>
    <row r="600" spans="1:65" s="14" customFormat="1" ht="11.25">
      <c r="B600" s="209"/>
      <c r="C600" s="210"/>
      <c r="D600" s="200" t="s">
        <v>159</v>
      </c>
      <c r="E600" s="211" t="s">
        <v>19</v>
      </c>
      <c r="F600" s="212" t="s">
        <v>863</v>
      </c>
      <c r="G600" s="210"/>
      <c r="H600" s="213">
        <v>15</v>
      </c>
      <c r="I600" s="214"/>
      <c r="J600" s="210"/>
      <c r="K600" s="210"/>
      <c r="L600" s="215"/>
      <c r="M600" s="216"/>
      <c r="N600" s="217"/>
      <c r="O600" s="217"/>
      <c r="P600" s="217"/>
      <c r="Q600" s="217"/>
      <c r="R600" s="217"/>
      <c r="S600" s="217"/>
      <c r="T600" s="218"/>
      <c r="AT600" s="219" t="s">
        <v>159</v>
      </c>
      <c r="AU600" s="219" t="s">
        <v>82</v>
      </c>
      <c r="AV600" s="14" t="s">
        <v>82</v>
      </c>
      <c r="AW600" s="14" t="s">
        <v>34</v>
      </c>
      <c r="AX600" s="14" t="s">
        <v>73</v>
      </c>
      <c r="AY600" s="219" t="s">
        <v>148</v>
      </c>
    </row>
    <row r="601" spans="1:65" s="15" customFormat="1" ht="11.25">
      <c r="B601" s="220"/>
      <c r="C601" s="221"/>
      <c r="D601" s="200" t="s">
        <v>159</v>
      </c>
      <c r="E601" s="222" t="s">
        <v>19</v>
      </c>
      <c r="F601" s="223" t="s">
        <v>162</v>
      </c>
      <c r="G601" s="221"/>
      <c r="H601" s="224">
        <v>36</v>
      </c>
      <c r="I601" s="225"/>
      <c r="J601" s="221"/>
      <c r="K601" s="221"/>
      <c r="L601" s="226"/>
      <c r="M601" s="227"/>
      <c r="N601" s="228"/>
      <c r="O601" s="228"/>
      <c r="P601" s="228"/>
      <c r="Q601" s="228"/>
      <c r="R601" s="228"/>
      <c r="S601" s="228"/>
      <c r="T601" s="229"/>
      <c r="AT601" s="230" t="s">
        <v>159</v>
      </c>
      <c r="AU601" s="230" t="s">
        <v>82</v>
      </c>
      <c r="AV601" s="15" t="s">
        <v>155</v>
      </c>
      <c r="AW601" s="15" t="s">
        <v>34</v>
      </c>
      <c r="AX601" s="15" t="s">
        <v>80</v>
      </c>
      <c r="AY601" s="230" t="s">
        <v>148</v>
      </c>
    </row>
    <row r="602" spans="1:65" s="12" customFormat="1" ht="22.9" customHeight="1">
      <c r="B602" s="164"/>
      <c r="C602" s="165"/>
      <c r="D602" s="166" t="s">
        <v>72</v>
      </c>
      <c r="E602" s="178" t="s">
        <v>864</v>
      </c>
      <c r="F602" s="178" t="s">
        <v>865</v>
      </c>
      <c r="G602" s="165"/>
      <c r="H602" s="165"/>
      <c r="I602" s="168"/>
      <c r="J602" s="179">
        <f>BK602</f>
        <v>0</v>
      </c>
      <c r="K602" s="165"/>
      <c r="L602" s="170"/>
      <c r="M602" s="171"/>
      <c r="N602" s="172"/>
      <c r="O602" s="172"/>
      <c r="P602" s="173">
        <f>SUM(P603:P624)</f>
        <v>0</v>
      </c>
      <c r="Q602" s="172"/>
      <c r="R602" s="173">
        <f>SUM(R603:R624)</f>
        <v>0</v>
      </c>
      <c r="S602" s="172"/>
      <c r="T602" s="174">
        <f>SUM(T603:T624)</f>
        <v>0</v>
      </c>
      <c r="AR602" s="175" t="s">
        <v>80</v>
      </c>
      <c r="AT602" s="176" t="s">
        <v>72</v>
      </c>
      <c r="AU602" s="176" t="s">
        <v>80</v>
      </c>
      <c r="AY602" s="175" t="s">
        <v>148</v>
      </c>
      <c r="BK602" s="177">
        <f>SUM(BK603:BK624)</f>
        <v>0</v>
      </c>
    </row>
    <row r="603" spans="1:65" s="2" customFormat="1" ht="21.75" customHeight="1">
      <c r="A603" s="36"/>
      <c r="B603" s="37"/>
      <c r="C603" s="180" t="s">
        <v>713</v>
      </c>
      <c r="D603" s="180" t="s">
        <v>150</v>
      </c>
      <c r="E603" s="181" t="s">
        <v>867</v>
      </c>
      <c r="F603" s="182" t="s">
        <v>868</v>
      </c>
      <c r="G603" s="183" t="s">
        <v>222</v>
      </c>
      <c r="H603" s="184">
        <v>54.716000000000001</v>
      </c>
      <c r="I603" s="185"/>
      <c r="J603" s="186">
        <f>ROUND(I603*H603,2)</f>
        <v>0</v>
      </c>
      <c r="K603" s="182" t="s">
        <v>154</v>
      </c>
      <c r="L603" s="41"/>
      <c r="M603" s="187" t="s">
        <v>19</v>
      </c>
      <c r="N603" s="188" t="s">
        <v>44</v>
      </c>
      <c r="O603" s="66"/>
      <c r="P603" s="189">
        <f>O603*H603</f>
        <v>0</v>
      </c>
      <c r="Q603" s="189">
        <v>0</v>
      </c>
      <c r="R603" s="189">
        <f>Q603*H603</f>
        <v>0</v>
      </c>
      <c r="S603" s="189">
        <v>0</v>
      </c>
      <c r="T603" s="190">
        <f>S603*H603</f>
        <v>0</v>
      </c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R603" s="191" t="s">
        <v>155</v>
      </c>
      <c r="AT603" s="191" t="s">
        <v>150</v>
      </c>
      <c r="AU603" s="191" t="s">
        <v>82</v>
      </c>
      <c r="AY603" s="19" t="s">
        <v>148</v>
      </c>
      <c r="BE603" s="192">
        <f>IF(N603="základní",J603,0)</f>
        <v>0</v>
      </c>
      <c r="BF603" s="192">
        <f>IF(N603="snížená",J603,0)</f>
        <v>0</v>
      </c>
      <c r="BG603" s="192">
        <f>IF(N603="zákl. přenesená",J603,0)</f>
        <v>0</v>
      </c>
      <c r="BH603" s="192">
        <f>IF(N603="sníž. přenesená",J603,0)</f>
        <v>0</v>
      </c>
      <c r="BI603" s="192">
        <f>IF(N603="nulová",J603,0)</f>
        <v>0</v>
      </c>
      <c r="BJ603" s="19" t="s">
        <v>80</v>
      </c>
      <c r="BK603" s="192">
        <f>ROUND(I603*H603,2)</f>
        <v>0</v>
      </c>
      <c r="BL603" s="19" t="s">
        <v>155</v>
      </c>
      <c r="BM603" s="191" t="s">
        <v>2021</v>
      </c>
    </row>
    <row r="604" spans="1:65" s="2" customFormat="1" ht="11.25">
      <c r="A604" s="36"/>
      <c r="B604" s="37"/>
      <c r="C604" s="38"/>
      <c r="D604" s="193" t="s">
        <v>157</v>
      </c>
      <c r="E604" s="38"/>
      <c r="F604" s="194" t="s">
        <v>870</v>
      </c>
      <c r="G604" s="38"/>
      <c r="H604" s="38"/>
      <c r="I604" s="195"/>
      <c r="J604" s="38"/>
      <c r="K604" s="38"/>
      <c r="L604" s="41"/>
      <c r="M604" s="196"/>
      <c r="N604" s="197"/>
      <c r="O604" s="66"/>
      <c r="P604" s="66"/>
      <c r="Q604" s="66"/>
      <c r="R604" s="66"/>
      <c r="S604" s="66"/>
      <c r="T604" s="67"/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T604" s="19" t="s">
        <v>157</v>
      </c>
      <c r="AU604" s="19" t="s">
        <v>82</v>
      </c>
    </row>
    <row r="605" spans="1:65" s="2" customFormat="1" ht="24.2" customHeight="1">
      <c r="A605" s="36"/>
      <c r="B605" s="37"/>
      <c r="C605" s="180" t="s">
        <v>720</v>
      </c>
      <c r="D605" s="180" t="s">
        <v>150</v>
      </c>
      <c r="E605" s="181" t="s">
        <v>872</v>
      </c>
      <c r="F605" s="182" t="s">
        <v>873</v>
      </c>
      <c r="G605" s="183" t="s">
        <v>222</v>
      </c>
      <c r="H605" s="184">
        <v>144.36000000000001</v>
      </c>
      <c r="I605" s="185"/>
      <c r="J605" s="186">
        <f>ROUND(I605*H605,2)</f>
        <v>0</v>
      </c>
      <c r="K605" s="182" t="s">
        <v>154</v>
      </c>
      <c r="L605" s="41"/>
      <c r="M605" s="187" t="s">
        <v>19</v>
      </c>
      <c r="N605" s="188" t="s">
        <v>44</v>
      </c>
      <c r="O605" s="66"/>
      <c r="P605" s="189">
        <f>O605*H605</f>
        <v>0</v>
      </c>
      <c r="Q605" s="189">
        <v>0</v>
      </c>
      <c r="R605" s="189">
        <f>Q605*H605</f>
        <v>0</v>
      </c>
      <c r="S605" s="189">
        <v>0</v>
      </c>
      <c r="T605" s="190">
        <f>S605*H605</f>
        <v>0</v>
      </c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R605" s="191" t="s">
        <v>155</v>
      </c>
      <c r="AT605" s="191" t="s">
        <v>150</v>
      </c>
      <c r="AU605" s="191" t="s">
        <v>82</v>
      </c>
      <c r="AY605" s="19" t="s">
        <v>148</v>
      </c>
      <c r="BE605" s="192">
        <f>IF(N605="základní",J605,0)</f>
        <v>0</v>
      </c>
      <c r="BF605" s="192">
        <f>IF(N605="snížená",J605,0)</f>
        <v>0</v>
      </c>
      <c r="BG605" s="192">
        <f>IF(N605="zákl. přenesená",J605,0)</f>
        <v>0</v>
      </c>
      <c r="BH605" s="192">
        <f>IF(N605="sníž. přenesená",J605,0)</f>
        <v>0</v>
      </c>
      <c r="BI605" s="192">
        <f>IF(N605="nulová",J605,0)</f>
        <v>0</v>
      </c>
      <c r="BJ605" s="19" t="s">
        <v>80</v>
      </c>
      <c r="BK605" s="192">
        <f>ROUND(I605*H605,2)</f>
        <v>0</v>
      </c>
      <c r="BL605" s="19" t="s">
        <v>155</v>
      </c>
      <c r="BM605" s="191" t="s">
        <v>2022</v>
      </c>
    </row>
    <row r="606" spans="1:65" s="2" customFormat="1" ht="11.25">
      <c r="A606" s="36"/>
      <c r="B606" s="37"/>
      <c r="C606" s="38"/>
      <c r="D606" s="193" t="s">
        <v>157</v>
      </c>
      <c r="E606" s="38"/>
      <c r="F606" s="194" t="s">
        <v>875</v>
      </c>
      <c r="G606" s="38"/>
      <c r="H606" s="38"/>
      <c r="I606" s="195"/>
      <c r="J606" s="38"/>
      <c r="K606" s="38"/>
      <c r="L606" s="41"/>
      <c r="M606" s="196"/>
      <c r="N606" s="197"/>
      <c r="O606" s="66"/>
      <c r="P606" s="66"/>
      <c r="Q606" s="66"/>
      <c r="R606" s="66"/>
      <c r="S606" s="66"/>
      <c r="T606" s="67"/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T606" s="19" t="s">
        <v>157</v>
      </c>
      <c r="AU606" s="19" t="s">
        <v>82</v>
      </c>
    </row>
    <row r="607" spans="1:65" s="14" customFormat="1" ht="11.25">
      <c r="B607" s="209"/>
      <c r="C607" s="210"/>
      <c r="D607" s="200" t="s">
        <v>159</v>
      </c>
      <c r="E607" s="211" t="s">
        <v>19</v>
      </c>
      <c r="F607" s="212" t="s">
        <v>2023</v>
      </c>
      <c r="G607" s="210"/>
      <c r="H607" s="213">
        <v>144.36000000000001</v>
      </c>
      <c r="I607" s="214"/>
      <c r="J607" s="210"/>
      <c r="K607" s="210"/>
      <c r="L607" s="215"/>
      <c r="M607" s="216"/>
      <c r="N607" s="217"/>
      <c r="O607" s="217"/>
      <c r="P607" s="217"/>
      <c r="Q607" s="217"/>
      <c r="R607" s="217"/>
      <c r="S607" s="217"/>
      <c r="T607" s="218"/>
      <c r="AT607" s="219" t="s">
        <v>159</v>
      </c>
      <c r="AU607" s="219" t="s">
        <v>82</v>
      </c>
      <c r="AV607" s="14" t="s">
        <v>82</v>
      </c>
      <c r="AW607" s="14" t="s">
        <v>34</v>
      </c>
      <c r="AX607" s="14" t="s">
        <v>73</v>
      </c>
      <c r="AY607" s="219" t="s">
        <v>148</v>
      </c>
    </row>
    <row r="608" spans="1:65" s="15" customFormat="1" ht="11.25">
      <c r="B608" s="220"/>
      <c r="C608" s="221"/>
      <c r="D608" s="200" t="s">
        <v>159</v>
      </c>
      <c r="E608" s="222" t="s">
        <v>19</v>
      </c>
      <c r="F608" s="223" t="s">
        <v>162</v>
      </c>
      <c r="G608" s="221"/>
      <c r="H608" s="224">
        <v>144.36000000000001</v>
      </c>
      <c r="I608" s="225"/>
      <c r="J608" s="221"/>
      <c r="K608" s="221"/>
      <c r="L608" s="226"/>
      <c r="M608" s="227"/>
      <c r="N608" s="228"/>
      <c r="O608" s="228"/>
      <c r="P608" s="228"/>
      <c r="Q608" s="228"/>
      <c r="R608" s="228"/>
      <c r="S608" s="228"/>
      <c r="T608" s="229"/>
      <c r="AT608" s="230" t="s">
        <v>159</v>
      </c>
      <c r="AU608" s="230" t="s">
        <v>82</v>
      </c>
      <c r="AV608" s="15" t="s">
        <v>155</v>
      </c>
      <c r="AW608" s="15" t="s">
        <v>34</v>
      </c>
      <c r="AX608" s="15" t="s">
        <v>80</v>
      </c>
      <c r="AY608" s="230" t="s">
        <v>148</v>
      </c>
    </row>
    <row r="609" spans="1:65" s="2" customFormat="1" ht="24.2" customHeight="1">
      <c r="A609" s="36"/>
      <c r="B609" s="37"/>
      <c r="C609" s="180" t="s">
        <v>726</v>
      </c>
      <c r="D609" s="180" t="s">
        <v>150</v>
      </c>
      <c r="E609" s="181" t="s">
        <v>878</v>
      </c>
      <c r="F609" s="182" t="s">
        <v>879</v>
      </c>
      <c r="G609" s="183" t="s">
        <v>222</v>
      </c>
      <c r="H609" s="184">
        <v>4.7149999999999999</v>
      </c>
      <c r="I609" s="185"/>
      <c r="J609" s="186">
        <f>ROUND(I609*H609,2)</f>
        <v>0</v>
      </c>
      <c r="K609" s="182" t="s">
        <v>154</v>
      </c>
      <c r="L609" s="41"/>
      <c r="M609" s="187" t="s">
        <v>19</v>
      </c>
      <c r="N609" s="188" t="s">
        <v>44</v>
      </c>
      <c r="O609" s="66"/>
      <c r="P609" s="189">
        <f>O609*H609</f>
        <v>0</v>
      </c>
      <c r="Q609" s="189">
        <v>0</v>
      </c>
      <c r="R609" s="189">
        <f>Q609*H609</f>
        <v>0</v>
      </c>
      <c r="S609" s="189">
        <v>0</v>
      </c>
      <c r="T609" s="190">
        <f>S609*H609</f>
        <v>0</v>
      </c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R609" s="191" t="s">
        <v>155</v>
      </c>
      <c r="AT609" s="191" t="s">
        <v>150</v>
      </c>
      <c r="AU609" s="191" t="s">
        <v>82</v>
      </c>
      <c r="AY609" s="19" t="s">
        <v>148</v>
      </c>
      <c r="BE609" s="192">
        <f>IF(N609="základní",J609,0)</f>
        <v>0</v>
      </c>
      <c r="BF609" s="192">
        <f>IF(N609="snížená",J609,0)</f>
        <v>0</v>
      </c>
      <c r="BG609" s="192">
        <f>IF(N609="zákl. přenesená",J609,0)</f>
        <v>0</v>
      </c>
      <c r="BH609" s="192">
        <f>IF(N609="sníž. přenesená",J609,0)</f>
        <v>0</v>
      </c>
      <c r="BI609" s="192">
        <f>IF(N609="nulová",J609,0)</f>
        <v>0</v>
      </c>
      <c r="BJ609" s="19" t="s">
        <v>80</v>
      </c>
      <c r="BK609" s="192">
        <f>ROUND(I609*H609,2)</f>
        <v>0</v>
      </c>
      <c r="BL609" s="19" t="s">
        <v>155</v>
      </c>
      <c r="BM609" s="191" t="s">
        <v>2024</v>
      </c>
    </row>
    <row r="610" spans="1:65" s="2" customFormat="1" ht="11.25">
      <c r="A610" s="36"/>
      <c r="B610" s="37"/>
      <c r="C610" s="38"/>
      <c r="D610" s="193" t="s">
        <v>157</v>
      </c>
      <c r="E610" s="38"/>
      <c r="F610" s="194" t="s">
        <v>881</v>
      </c>
      <c r="G610" s="38"/>
      <c r="H610" s="38"/>
      <c r="I610" s="195"/>
      <c r="J610" s="38"/>
      <c r="K610" s="38"/>
      <c r="L610" s="41"/>
      <c r="M610" s="196"/>
      <c r="N610" s="197"/>
      <c r="O610" s="66"/>
      <c r="P610" s="66"/>
      <c r="Q610" s="66"/>
      <c r="R610" s="66"/>
      <c r="S610" s="66"/>
      <c r="T610" s="67"/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T610" s="19" t="s">
        <v>157</v>
      </c>
      <c r="AU610" s="19" t="s">
        <v>82</v>
      </c>
    </row>
    <row r="611" spans="1:65" s="14" customFormat="1" ht="11.25">
      <c r="B611" s="209"/>
      <c r="C611" s="210"/>
      <c r="D611" s="200" t="s">
        <v>159</v>
      </c>
      <c r="E611" s="211" t="s">
        <v>19</v>
      </c>
      <c r="F611" s="212" t="s">
        <v>2025</v>
      </c>
      <c r="G611" s="210"/>
      <c r="H611" s="213">
        <v>4.7149999999999999</v>
      </c>
      <c r="I611" s="214"/>
      <c r="J611" s="210"/>
      <c r="K611" s="210"/>
      <c r="L611" s="215"/>
      <c r="M611" s="216"/>
      <c r="N611" s="217"/>
      <c r="O611" s="217"/>
      <c r="P611" s="217"/>
      <c r="Q611" s="217"/>
      <c r="R611" s="217"/>
      <c r="S611" s="217"/>
      <c r="T611" s="218"/>
      <c r="AT611" s="219" t="s">
        <v>159</v>
      </c>
      <c r="AU611" s="219" t="s">
        <v>82</v>
      </c>
      <c r="AV611" s="14" t="s">
        <v>82</v>
      </c>
      <c r="AW611" s="14" t="s">
        <v>34</v>
      </c>
      <c r="AX611" s="14" t="s">
        <v>73</v>
      </c>
      <c r="AY611" s="219" t="s">
        <v>148</v>
      </c>
    </row>
    <row r="612" spans="1:65" s="15" customFormat="1" ht="11.25">
      <c r="B612" s="220"/>
      <c r="C612" s="221"/>
      <c r="D612" s="200" t="s">
        <v>159</v>
      </c>
      <c r="E612" s="222" t="s">
        <v>19</v>
      </c>
      <c r="F612" s="223" t="s">
        <v>162</v>
      </c>
      <c r="G612" s="221"/>
      <c r="H612" s="224">
        <v>4.7149999999999999</v>
      </c>
      <c r="I612" s="225"/>
      <c r="J612" s="221"/>
      <c r="K612" s="221"/>
      <c r="L612" s="226"/>
      <c r="M612" s="227"/>
      <c r="N612" s="228"/>
      <c r="O612" s="228"/>
      <c r="P612" s="228"/>
      <c r="Q612" s="228"/>
      <c r="R612" s="228"/>
      <c r="S612" s="228"/>
      <c r="T612" s="229"/>
      <c r="AT612" s="230" t="s">
        <v>159</v>
      </c>
      <c r="AU612" s="230" t="s">
        <v>82</v>
      </c>
      <c r="AV612" s="15" t="s">
        <v>155</v>
      </c>
      <c r="AW612" s="15" t="s">
        <v>34</v>
      </c>
      <c r="AX612" s="15" t="s">
        <v>80</v>
      </c>
      <c r="AY612" s="230" t="s">
        <v>148</v>
      </c>
    </row>
    <row r="613" spans="1:65" s="2" customFormat="1" ht="24.2" customHeight="1">
      <c r="A613" s="36"/>
      <c r="B613" s="37"/>
      <c r="C613" s="180" t="s">
        <v>731</v>
      </c>
      <c r="D613" s="180" t="s">
        <v>150</v>
      </c>
      <c r="E613" s="181" t="s">
        <v>2026</v>
      </c>
      <c r="F613" s="182" t="s">
        <v>2027</v>
      </c>
      <c r="G613" s="183" t="s">
        <v>222</v>
      </c>
      <c r="H613" s="184">
        <v>0.33200000000000002</v>
      </c>
      <c r="I613" s="185"/>
      <c r="J613" s="186">
        <f>ROUND(I613*H613,2)</f>
        <v>0</v>
      </c>
      <c r="K613" s="182" t="s">
        <v>154</v>
      </c>
      <c r="L613" s="41"/>
      <c r="M613" s="187" t="s">
        <v>19</v>
      </c>
      <c r="N613" s="188" t="s">
        <v>44</v>
      </c>
      <c r="O613" s="66"/>
      <c r="P613" s="189">
        <f>O613*H613</f>
        <v>0</v>
      </c>
      <c r="Q613" s="189">
        <v>0</v>
      </c>
      <c r="R613" s="189">
        <f>Q613*H613</f>
        <v>0</v>
      </c>
      <c r="S613" s="189">
        <v>0</v>
      </c>
      <c r="T613" s="190">
        <f>S613*H613</f>
        <v>0</v>
      </c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R613" s="191" t="s">
        <v>155</v>
      </c>
      <c r="AT613" s="191" t="s">
        <v>150</v>
      </c>
      <c r="AU613" s="191" t="s">
        <v>82</v>
      </c>
      <c r="AY613" s="19" t="s">
        <v>148</v>
      </c>
      <c r="BE613" s="192">
        <f>IF(N613="základní",J613,0)</f>
        <v>0</v>
      </c>
      <c r="BF613" s="192">
        <f>IF(N613="snížená",J613,0)</f>
        <v>0</v>
      </c>
      <c r="BG613" s="192">
        <f>IF(N613="zákl. přenesená",J613,0)</f>
        <v>0</v>
      </c>
      <c r="BH613" s="192">
        <f>IF(N613="sníž. přenesená",J613,0)</f>
        <v>0</v>
      </c>
      <c r="BI613" s="192">
        <f>IF(N613="nulová",J613,0)</f>
        <v>0</v>
      </c>
      <c r="BJ613" s="19" t="s">
        <v>80</v>
      </c>
      <c r="BK613" s="192">
        <f>ROUND(I613*H613,2)</f>
        <v>0</v>
      </c>
      <c r="BL613" s="19" t="s">
        <v>155</v>
      </c>
      <c r="BM613" s="191" t="s">
        <v>2028</v>
      </c>
    </row>
    <row r="614" spans="1:65" s="2" customFormat="1" ht="11.25">
      <c r="A614" s="36"/>
      <c r="B614" s="37"/>
      <c r="C614" s="38"/>
      <c r="D614" s="193" t="s">
        <v>157</v>
      </c>
      <c r="E614" s="38"/>
      <c r="F614" s="194" t="s">
        <v>2029</v>
      </c>
      <c r="G614" s="38"/>
      <c r="H614" s="38"/>
      <c r="I614" s="195"/>
      <c r="J614" s="38"/>
      <c r="K614" s="38"/>
      <c r="L614" s="41"/>
      <c r="M614" s="196"/>
      <c r="N614" s="197"/>
      <c r="O614" s="66"/>
      <c r="P614" s="66"/>
      <c r="Q614" s="66"/>
      <c r="R614" s="66"/>
      <c r="S614" s="66"/>
      <c r="T614" s="67"/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T614" s="19" t="s">
        <v>157</v>
      </c>
      <c r="AU614" s="19" t="s">
        <v>82</v>
      </c>
    </row>
    <row r="615" spans="1:65" s="14" customFormat="1" ht="11.25">
      <c r="B615" s="209"/>
      <c r="C615" s="210"/>
      <c r="D615" s="200" t="s">
        <v>159</v>
      </c>
      <c r="E615" s="211" t="s">
        <v>19</v>
      </c>
      <c r="F615" s="212" t="s">
        <v>2030</v>
      </c>
      <c r="G615" s="210"/>
      <c r="H615" s="213">
        <v>0.33200000000000002</v>
      </c>
      <c r="I615" s="214"/>
      <c r="J615" s="210"/>
      <c r="K615" s="210"/>
      <c r="L615" s="215"/>
      <c r="M615" s="216"/>
      <c r="N615" s="217"/>
      <c r="O615" s="217"/>
      <c r="P615" s="217"/>
      <c r="Q615" s="217"/>
      <c r="R615" s="217"/>
      <c r="S615" s="217"/>
      <c r="T615" s="218"/>
      <c r="AT615" s="219" t="s">
        <v>159</v>
      </c>
      <c r="AU615" s="219" t="s">
        <v>82</v>
      </c>
      <c r="AV615" s="14" t="s">
        <v>82</v>
      </c>
      <c r="AW615" s="14" t="s">
        <v>34</v>
      </c>
      <c r="AX615" s="14" t="s">
        <v>73</v>
      </c>
      <c r="AY615" s="219" t="s">
        <v>148</v>
      </c>
    </row>
    <row r="616" spans="1:65" s="15" customFormat="1" ht="11.25">
      <c r="B616" s="220"/>
      <c r="C616" s="221"/>
      <c r="D616" s="200" t="s">
        <v>159</v>
      </c>
      <c r="E616" s="222" t="s">
        <v>19</v>
      </c>
      <c r="F616" s="223" t="s">
        <v>162</v>
      </c>
      <c r="G616" s="221"/>
      <c r="H616" s="224">
        <v>0.33200000000000002</v>
      </c>
      <c r="I616" s="225"/>
      <c r="J616" s="221"/>
      <c r="K616" s="221"/>
      <c r="L616" s="226"/>
      <c r="M616" s="227"/>
      <c r="N616" s="228"/>
      <c r="O616" s="228"/>
      <c r="P616" s="228"/>
      <c r="Q616" s="228"/>
      <c r="R616" s="228"/>
      <c r="S616" s="228"/>
      <c r="T616" s="229"/>
      <c r="AT616" s="230" t="s">
        <v>159</v>
      </c>
      <c r="AU616" s="230" t="s">
        <v>82</v>
      </c>
      <c r="AV616" s="15" t="s">
        <v>155</v>
      </c>
      <c r="AW616" s="15" t="s">
        <v>34</v>
      </c>
      <c r="AX616" s="15" t="s">
        <v>80</v>
      </c>
      <c r="AY616" s="230" t="s">
        <v>148</v>
      </c>
    </row>
    <row r="617" spans="1:65" s="2" customFormat="1" ht="33" customHeight="1">
      <c r="A617" s="36"/>
      <c r="B617" s="37"/>
      <c r="C617" s="180" t="s">
        <v>736</v>
      </c>
      <c r="D617" s="180" t="s">
        <v>150</v>
      </c>
      <c r="E617" s="181" t="s">
        <v>905</v>
      </c>
      <c r="F617" s="182" t="s">
        <v>906</v>
      </c>
      <c r="G617" s="183" t="s">
        <v>222</v>
      </c>
      <c r="H617" s="184">
        <v>13.986000000000001</v>
      </c>
      <c r="I617" s="185"/>
      <c r="J617" s="186">
        <f>ROUND(I617*H617,2)</f>
        <v>0</v>
      </c>
      <c r="K617" s="182" t="s">
        <v>154</v>
      </c>
      <c r="L617" s="41"/>
      <c r="M617" s="187" t="s">
        <v>19</v>
      </c>
      <c r="N617" s="188" t="s">
        <v>44</v>
      </c>
      <c r="O617" s="66"/>
      <c r="P617" s="189">
        <f>O617*H617</f>
        <v>0</v>
      </c>
      <c r="Q617" s="189">
        <v>0</v>
      </c>
      <c r="R617" s="189">
        <f>Q617*H617</f>
        <v>0</v>
      </c>
      <c r="S617" s="189">
        <v>0</v>
      </c>
      <c r="T617" s="190">
        <f>S617*H617</f>
        <v>0</v>
      </c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R617" s="191" t="s">
        <v>155</v>
      </c>
      <c r="AT617" s="191" t="s">
        <v>150</v>
      </c>
      <c r="AU617" s="191" t="s">
        <v>82</v>
      </c>
      <c r="AY617" s="19" t="s">
        <v>148</v>
      </c>
      <c r="BE617" s="192">
        <f>IF(N617="základní",J617,0)</f>
        <v>0</v>
      </c>
      <c r="BF617" s="192">
        <f>IF(N617="snížená",J617,0)</f>
        <v>0</v>
      </c>
      <c r="BG617" s="192">
        <f>IF(N617="zákl. přenesená",J617,0)</f>
        <v>0</v>
      </c>
      <c r="BH617" s="192">
        <f>IF(N617="sníž. přenesená",J617,0)</f>
        <v>0</v>
      </c>
      <c r="BI617" s="192">
        <f>IF(N617="nulová",J617,0)</f>
        <v>0</v>
      </c>
      <c r="BJ617" s="19" t="s">
        <v>80</v>
      </c>
      <c r="BK617" s="192">
        <f>ROUND(I617*H617,2)</f>
        <v>0</v>
      </c>
      <c r="BL617" s="19" t="s">
        <v>155</v>
      </c>
      <c r="BM617" s="191" t="s">
        <v>2031</v>
      </c>
    </row>
    <row r="618" spans="1:65" s="2" customFormat="1" ht="11.25">
      <c r="A618" s="36"/>
      <c r="B618" s="37"/>
      <c r="C618" s="38"/>
      <c r="D618" s="193" t="s">
        <v>157</v>
      </c>
      <c r="E618" s="38"/>
      <c r="F618" s="194" t="s">
        <v>908</v>
      </c>
      <c r="G618" s="38"/>
      <c r="H618" s="38"/>
      <c r="I618" s="195"/>
      <c r="J618" s="38"/>
      <c r="K618" s="38"/>
      <c r="L618" s="41"/>
      <c r="M618" s="196"/>
      <c r="N618" s="197"/>
      <c r="O618" s="66"/>
      <c r="P618" s="66"/>
      <c r="Q618" s="66"/>
      <c r="R618" s="66"/>
      <c r="S618" s="66"/>
      <c r="T618" s="67"/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T618" s="19" t="s">
        <v>157</v>
      </c>
      <c r="AU618" s="19" t="s">
        <v>82</v>
      </c>
    </row>
    <row r="619" spans="1:65" s="14" customFormat="1" ht="11.25">
      <c r="B619" s="209"/>
      <c r="C619" s="210"/>
      <c r="D619" s="200" t="s">
        <v>159</v>
      </c>
      <c r="E619" s="211" t="s">
        <v>19</v>
      </c>
      <c r="F619" s="212" t="s">
        <v>2032</v>
      </c>
      <c r="G619" s="210"/>
      <c r="H619" s="213">
        <v>13.986000000000001</v>
      </c>
      <c r="I619" s="214"/>
      <c r="J619" s="210"/>
      <c r="K619" s="210"/>
      <c r="L619" s="215"/>
      <c r="M619" s="216"/>
      <c r="N619" s="217"/>
      <c r="O619" s="217"/>
      <c r="P619" s="217"/>
      <c r="Q619" s="217"/>
      <c r="R619" s="217"/>
      <c r="S619" s="217"/>
      <c r="T619" s="218"/>
      <c r="AT619" s="219" t="s">
        <v>159</v>
      </c>
      <c r="AU619" s="219" t="s">
        <v>82</v>
      </c>
      <c r="AV619" s="14" t="s">
        <v>82</v>
      </c>
      <c r="AW619" s="14" t="s">
        <v>34</v>
      </c>
      <c r="AX619" s="14" t="s">
        <v>73</v>
      </c>
      <c r="AY619" s="219" t="s">
        <v>148</v>
      </c>
    </row>
    <row r="620" spans="1:65" s="15" customFormat="1" ht="11.25">
      <c r="B620" s="220"/>
      <c r="C620" s="221"/>
      <c r="D620" s="200" t="s">
        <v>159</v>
      </c>
      <c r="E620" s="222" t="s">
        <v>19</v>
      </c>
      <c r="F620" s="223" t="s">
        <v>162</v>
      </c>
      <c r="G620" s="221"/>
      <c r="H620" s="224">
        <v>13.986000000000001</v>
      </c>
      <c r="I620" s="225"/>
      <c r="J620" s="221"/>
      <c r="K620" s="221"/>
      <c r="L620" s="226"/>
      <c r="M620" s="227"/>
      <c r="N620" s="228"/>
      <c r="O620" s="228"/>
      <c r="P620" s="228"/>
      <c r="Q620" s="228"/>
      <c r="R620" s="228"/>
      <c r="S620" s="228"/>
      <c r="T620" s="229"/>
      <c r="AT620" s="230" t="s">
        <v>159</v>
      </c>
      <c r="AU620" s="230" t="s">
        <v>82</v>
      </c>
      <c r="AV620" s="15" t="s">
        <v>155</v>
      </c>
      <c r="AW620" s="15" t="s">
        <v>34</v>
      </c>
      <c r="AX620" s="15" t="s">
        <v>80</v>
      </c>
      <c r="AY620" s="230" t="s">
        <v>148</v>
      </c>
    </row>
    <row r="621" spans="1:65" s="2" customFormat="1" ht="33" customHeight="1">
      <c r="A621" s="36"/>
      <c r="B621" s="37"/>
      <c r="C621" s="180" t="s">
        <v>741</v>
      </c>
      <c r="D621" s="180" t="s">
        <v>150</v>
      </c>
      <c r="E621" s="181" t="s">
        <v>2033</v>
      </c>
      <c r="F621" s="182" t="s">
        <v>2034</v>
      </c>
      <c r="G621" s="183" t="s">
        <v>222</v>
      </c>
      <c r="H621" s="184">
        <v>13.986000000000001</v>
      </c>
      <c r="I621" s="185"/>
      <c r="J621" s="186">
        <f>ROUND(I621*H621,2)</f>
        <v>0</v>
      </c>
      <c r="K621" s="182" t="s">
        <v>154</v>
      </c>
      <c r="L621" s="41"/>
      <c r="M621" s="187" t="s">
        <v>19</v>
      </c>
      <c r="N621" s="188" t="s">
        <v>44</v>
      </c>
      <c r="O621" s="66"/>
      <c r="P621" s="189">
        <f>O621*H621</f>
        <v>0</v>
      </c>
      <c r="Q621" s="189">
        <v>0</v>
      </c>
      <c r="R621" s="189">
        <f>Q621*H621</f>
        <v>0</v>
      </c>
      <c r="S621" s="189">
        <v>0</v>
      </c>
      <c r="T621" s="190">
        <f>S621*H621</f>
        <v>0</v>
      </c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R621" s="191" t="s">
        <v>155</v>
      </c>
      <c r="AT621" s="191" t="s">
        <v>150</v>
      </c>
      <c r="AU621" s="191" t="s">
        <v>82</v>
      </c>
      <c r="AY621" s="19" t="s">
        <v>148</v>
      </c>
      <c r="BE621" s="192">
        <f>IF(N621="základní",J621,0)</f>
        <v>0</v>
      </c>
      <c r="BF621" s="192">
        <f>IF(N621="snížená",J621,0)</f>
        <v>0</v>
      </c>
      <c r="BG621" s="192">
        <f>IF(N621="zákl. přenesená",J621,0)</f>
        <v>0</v>
      </c>
      <c r="BH621" s="192">
        <f>IF(N621="sníž. přenesená",J621,0)</f>
        <v>0</v>
      </c>
      <c r="BI621" s="192">
        <f>IF(N621="nulová",J621,0)</f>
        <v>0</v>
      </c>
      <c r="BJ621" s="19" t="s">
        <v>80</v>
      </c>
      <c r="BK621" s="192">
        <f>ROUND(I621*H621,2)</f>
        <v>0</v>
      </c>
      <c r="BL621" s="19" t="s">
        <v>155</v>
      </c>
      <c r="BM621" s="191" t="s">
        <v>2035</v>
      </c>
    </row>
    <row r="622" spans="1:65" s="2" customFormat="1" ht="11.25">
      <c r="A622" s="36"/>
      <c r="B622" s="37"/>
      <c r="C622" s="38"/>
      <c r="D622" s="193" t="s">
        <v>157</v>
      </c>
      <c r="E622" s="38"/>
      <c r="F622" s="194" t="s">
        <v>2036</v>
      </c>
      <c r="G622" s="38"/>
      <c r="H622" s="38"/>
      <c r="I622" s="195"/>
      <c r="J622" s="38"/>
      <c r="K622" s="38"/>
      <c r="L622" s="41"/>
      <c r="M622" s="196"/>
      <c r="N622" s="197"/>
      <c r="O622" s="66"/>
      <c r="P622" s="66"/>
      <c r="Q622" s="66"/>
      <c r="R622" s="66"/>
      <c r="S622" s="66"/>
      <c r="T622" s="67"/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T622" s="19" t="s">
        <v>157</v>
      </c>
      <c r="AU622" s="19" t="s">
        <v>82</v>
      </c>
    </row>
    <row r="623" spans="1:65" s="14" customFormat="1" ht="11.25">
      <c r="B623" s="209"/>
      <c r="C623" s="210"/>
      <c r="D623" s="200" t="s">
        <v>159</v>
      </c>
      <c r="E623" s="211" t="s">
        <v>19</v>
      </c>
      <c r="F623" s="212" t="s">
        <v>2032</v>
      </c>
      <c r="G623" s="210"/>
      <c r="H623" s="213">
        <v>13.986000000000001</v>
      </c>
      <c r="I623" s="214"/>
      <c r="J623" s="210"/>
      <c r="K623" s="210"/>
      <c r="L623" s="215"/>
      <c r="M623" s="216"/>
      <c r="N623" s="217"/>
      <c r="O623" s="217"/>
      <c r="P623" s="217"/>
      <c r="Q623" s="217"/>
      <c r="R623" s="217"/>
      <c r="S623" s="217"/>
      <c r="T623" s="218"/>
      <c r="AT623" s="219" t="s">
        <v>159</v>
      </c>
      <c r="AU623" s="219" t="s">
        <v>82</v>
      </c>
      <c r="AV623" s="14" t="s">
        <v>82</v>
      </c>
      <c r="AW623" s="14" t="s">
        <v>34</v>
      </c>
      <c r="AX623" s="14" t="s">
        <v>73</v>
      </c>
      <c r="AY623" s="219" t="s">
        <v>148</v>
      </c>
    </row>
    <row r="624" spans="1:65" s="15" customFormat="1" ht="11.25">
      <c r="B624" s="220"/>
      <c r="C624" s="221"/>
      <c r="D624" s="200" t="s">
        <v>159</v>
      </c>
      <c r="E624" s="222" t="s">
        <v>19</v>
      </c>
      <c r="F624" s="223" t="s">
        <v>162</v>
      </c>
      <c r="G624" s="221"/>
      <c r="H624" s="224">
        <v>13.986000000000001</v>
      </c>
      <c r="I624" s="225"/>
      <c r="J624" s="221"/>
      <c r="K624" s="221"/>
      <c r="L624" s="226"/>
      <c r="M624" s="227"/>
      <c r="N624" s="228"/>
      <c r="O624" s="228"/>
      <c r="P624" s="228"/>
      <c r="Q624" s="228"/>
      <c r="R624" s="228"/>
      <c r="S624" s="228"/>
      <c r="T624" s="229"/>
      <c r="AT624" s="230" t="s">
        <v>159</v>
      </c>
      <c r="AU624" s="230" t="s">
        <v>82</v>
      </c>
      <c r="AV624" s="15" t="s">
        <v>155</v>
      </c>
      <c r="AW624" s="15" t="s">
        <v>34</v>
      </c>
      <c r="AX624" s="15" t="s">
        <v>80</v>
      </c>
      <c r="AY624" s="230" t="s">
        <v>148</v>
      </c>
    </row>
    <row r="625" spans="1:65" s="12" customFormat="1" ht="22.9" customHeight="1">
      <c r="B625" s="164"/>
      <c r="C625" s="165"/>
      <c r="D625" s="166" t="s">
        <v>72</v>
      </c>
      <c r="E625" s="178" t="s">
        <v>910</v>
      </c>
      <c r="F625" s="178" t="s">
        <v>911</v>
      </c>
      <c r="G625" s="165"/>
      <c r="H625" s="165"/>
      <c r="I625" s="168"/>
      <c r="J625" s="179">
        <f>BK625</f>
        <v>0</v>
      </c>
      <c r="K625" s="165"/>
      <c r="L625" s="170"/>
      <c r="M625" s="171"/>
      <c r="N625" s="172"/>
      <c r="O625" s="172"/>
      <c r="P625" s="173">
        <f>SUM(P626:P627)</f>
        <v>0</v>
      </c>
      <c r="Q625" s="172"/>
      <c r="R625" s="173">
        <f>SUM(R626:R627)</f>
        <v>0</v>
      </c>
      <c r="S625" s="172"/>
      <c r="T625" s="174">
        <f>SUM(T626:T627)</f>
        <v>0</v>
      </c>
      <c r="AR625" s="175" t="s">
        <v>80</v>
      </c>
      <c r="AT625" s="176" t="s">
        <v>72</v>
      </c>
      <c r="AU625" s="176" t="s">
        <v>80</v>
      </c>
      <c r="AY625" s="175" t="s">
        <v>148</v>
      </c>
      <c r="BK625" s="177">
        <f>SUM(BK626:BK627)</f>
        <v>0</v>
      </c>
    </row>
    <row r="626" spans="1:65" s="2" customFormat="1" ht="16.5" customHeight="1">
      <c r="A626" s="36"/>
      <c r="B626" s="37"/>
      <c r="C626" s="180" t="s">
        <v>747</v>
      </c>
      <c r="D626" s="180" t="s">
        <v>150</v>
      </c>
      <c r="E626" s="181" t="s">
        <v>913</v>
      </c>
      <c r="F626" s="182" t="s">
        <v>914</v>
      </c>
      <c r="G626" s="183" t="s">
        <v>222</v>
      </c>
      <c r="H626" s="184">
        <v>77.501000000000005</v>
      </c>
      <c r="I626" s="185"/>
      <c r="J626" s="186">
        <f>ROUND(I626*H626,2)</f>
        <v>0</v>
      </c>
      <c r="K626" s="182" t="s">
        <v>154</v>
      </c>
      <c r="L626" s="41"/>
      <c r="M626" s="187" t="s">
        <v>19</v>
      </c>
      <c r="N626" s="188" t="s">
        <v>44</v>
      </c>
      <c r="O626" s="66"/>
      <c r="P626" s="189">
        <f>O626*H626</f>
        <v>0</v>
      </c>
      <c r="Q626" s="189">
        <v>0</v>
      </c>
      <c r="R626" s="189">
        <f>Q626*H626</f>
        <v>0</v>
      </c>
      <c r="S626" s="189">
        <v>0</v>
      </c>
      <c r="T626" s="190">
        <f>S626*H626</f>
        <v>0</v>
      </c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R626" s="191" t="s">
        <v>155</v>
      </c>
      <c r="AT626" s="191" t="s">
        <v>150</v>
      </c>
      <c r="AU626" s="191" t="s">
        <v>82</v>
      </c>
      <c r="AY626" s="19" t="s">
        <v>148</v>
      </c>
      <c r="BE626" s="192">
        <f>IF(N626="základní",J626,0)</f>
        <v>0</v>
      </c>
      <c r="BF626" s="192">
        <f>IF(N626="snížená",J626,0)</f>
        <v>0</v>
      </c>
      <c r="BG626" s="192">
        <f>IF(N626="zákl. přenesená",J626,0)</f>
        <v>0</v>
      </c>
      <c r="BH626" s="192">
        <f>IF(N626="sníž. přenesená",J626,0)</f>
        <v>0</v>
      </c>
      <c r="BI626" s="192">
        <f>IF(N626="nulová",J626,0)</f>
        <v>0</v>
      </c>
      <c r="BJ626" s="19" t="s">
        <v>80</v>
      </c>
      <c r="BK626" s="192">
        <f>ROUND(I626*H626,2)</f>
        <v>0</v>
      </c>
      <c r="BL626" s="19" t="s">
        <v>155</v>
      </c>
      <c r="BM626" s="191" t="s">
        <v>2037</v>
      </c>
    </row>
    <row r="627" spans="1:65" s="2" customFormat="1" ht="11.25">
      <c r="A627" s="36"/>
      <c r="B627" s="37"/>
      <c r="C627" s="38"/>
      <c r="D627" s="193" t="s">
        <v>157</v>
      </c>
      <c r="E627" s="38"/>
      <c r="F627" s="194" t="s">
        <v>916</v>
      </c>
      <c r="G627" s="38"/>
      <c r="H627" s="38"/>
      <c r="I627" s="195"/>
      <c r="J627" s="38"/>
      <c r="K627" s="38"/>
      <c r="L627" s="41"/>
      <c r="M627" s="196"/>
      <c r="N627" s="197"/>
      <c r="O627" s="66"/>
      <c r="P627" s="66"/>
      <c r="Q627" s="66"/>
      <c r="R627" s="66"/>
      <c r="S627" s="66"/>
      <c r="T627" s="67"/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T627" s="19" t="s">
        <v>157</v>
      </c>
      <c r="AU627" s="19" t="s">
        <v>82</v>
      </c>
    </row>
    <row r="628" spans="1:65" s="12" customFormat="1" ht="25.9" customHeight="1">
      <c r="B628" s="164"/>
      <c r="C628" s="165"/>
      <c r="D628" s="166" t="s">
        <v>72</v>
      </c>
      <c r="E628" s="167" t="s">
        <v>917</v>
      </c>
      <c r="F628" s="167" t="s">
        <v>918</v>
      </c>
      <c r="G628" s="165"/>
      <c r="H628" s="165"/>
      <c r="I628" s="168"/>
      <c r="J628" s="169">
        <f>BK628</f>
        <v>0</v>
      </c>
      <c r="K628" s="165"/>
      <c r="L628" s="170"/>
      <c r="M628" s="171"/>
      <c r="N628" s="172"/>
      <c r="O628" s="172"/>
      <c r="P628" s="173">
        <f>P629+P696+P701+P707</f>
        <v>0</v>
      </c>
      <c r="Q628" s="172"/>
      <c r="R628" s="173">
        <f>R629+R696+R701+R707</f>
        <v>29.409051040000001</v>
      </c>
      <c r="S628" s="172"/>
      <c r="T628" s="174">
        <f>T629+T696+T701+T707</f>
        <v>0</v>
      </c>
      <c r="AR628" s="175" t="s">
        <v>82</v>
      </c>
      <c r="AT628" s="176" t="s">
        <v>72</v>
      </c>
      <c r="AU628" s="176" t="s">
        <v>73</v>
      </c>
      <c r="AY628" s="175" t="s">
        <v>148</v>
      </c>
      <c r="BK628" s="177">
        <f>BK629+BK696+BK701+BK707</f>
        <v>0</v>
      </c>
    </row>
    <row r="629" spans="1:65" s="12" customFormat="1" ht="22.9" customHeight="1">
      <c r="B629" s="164"/>
      <c r="C629" s="165"/>
      <c r="D629" s="166" t="s">
        <v>72</v>
      </c>
      <c r="E629" s="178" t="s">
        <v>919</v>
      </c>
      <c r="F629" s="178" t="s">
        <v>920</v>
      </c>
      <c r="G629" s="165"/>
      <c r="H629" s="165"/>
      <c r="I629" s="168"/>
      <c r="J629" s="179">
        <f>BK629</f>
        <v>0</v>
      </c>
      <c r="K629" s="165"/>
      <c r="L629" s="170"/>
      <c r="M629" s="171"/>
      <c r="N629" s="172"/>
      <c r="O629" s="172"/>
      <c r="P629" s="173">
        <f>SUM(P630:P695)</f>
        <v>0</v>
      </c>
      <c r="Q629" s="172"/>
      <c r="R629" s="173">
        <f>SUM(R630:R695)</f>
        <v>0.23094500000000001</v>
      </c>
      <c r="S629" s="172"/>
      <c r="T629" s="174">
        <f>SUM(T630:T695)</f>
        <v>0</v>
      </c>
      <c r="AR629" s="175" t="s">
        <v>82</v>
      </c>
      <c r="AT629" s="176" t="s">
        <v>72</v>
      </c>
      <c r="AU629" s="176" t="s">
        <v>80</v>
      </c>
      <c r="AY629" s="175" t="s">
        <v>148</v>
      </c>
      <c r="BK629" s="177">
        <f>SUM(BK630:BK695)</f>
        <v>0</v>
      </c>
    </row>
    <row r="630" spans="1:65" s="2" customFormat="1" ht="21.75" customHeight="1">
      <c r="A630" s="36"/>
      <c r="B630" s="37"/>
      <c r="C630" s="180" t="s">
        <v>754</v>
      </c>
      <c r="D630" s="180" t="s">
        <v>150</v>
      </c>
      <c r="E630" s="181" t="s">
        <v>922</v>
      </c>
      <c r="F630" s="182" t="s">
        <v>923</v>
      </c>
      <c r="G630" s="183" t="s">
        <v>153</v>
      </c>
      <c r="H630" s="184">
        <v>15</v>
      </c>
      <c r="I630" s="185"/>
      <c r="J630" s="186">
        <f>ROUND(I630*H630,2)</f>
        <v>0</v>
      </c>
      <c r="K630" s="182" t="s">
        <v>154</v>
      </c>
      <c r="L630" s="41"/>
      <c r="M630" s="187" t="s">
        <v>19</v>
      </c>
      <c r="N630" s="188" t="s">
        <v>44</v>
      </c>
      <c r="O630" s="66"/>
      <c r="P630" s="189">
        <f>O630*H630</f>
        <v>0</v>
      </c>
      <c r="Q630" s="189">
        <v>0</v>
      </c>
      <c r="R630" s="189">
        <f>Q630*H630</f>
        <v>0</v>
      </c>
      <c r="S630" s="189">
        <v>0</v>
      </c>
      <c r="T630" s="190">
        <f>S630*H630</f>
        <v>0</v>
      </c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R630" s="191" t="s">
        <v>256</v>
      </c>
      <c r="AT630" s="191" t="s">
        <v>150</v>
      </c>
      <c r="AU630" s="191" t="s">
        <v>82</v>
      </c>
      <c r="AY630" s="19" t="s">
        <v>148</v>
      </c>
      <c r="BE630" s="192">
        <f>IF(N630="základní",J630,0)</f>
        <v>0</v>
      </c>
      <c r="BF630" s="192">
        <f>IF(N630="snížená",J630,0)</f>
        <v>0</v>
      </c>
      <c r="BG630" s="192">
        <f>IF(N630="zákl. přenesená",J630,0)</f>
        <v>0</v>
      </c>
      <c r="BH630" s="192">
        <f>IF(N630="sníž. přenesená",J630,0)</f>
        <v>0</v>
      </c>
      <c r="BI630" s="192">
        <f>IF(N630="nulová",J630,0)</f>
        <v>0</v>
      </c>
      <c r="BJ630" s="19" t="s">
        <v>80</v>
      </c>
      <c r="BK630" s="192">
        <f>ROUND(I630*H630,2)</f>
        <v>0</v>
      </c>
      <c r="BL630" s="19" t="s">
        <v>256</v>
      </c>
      <c r="BM630" s="191" t="s">
        <v>2038</v>
      </c>
    </row>
    <row r="631" spans="1:65" s="2" customFormat="1" ht="11.25">
      <c r="A631" s="36"/>
      <c r="B631" s="37"/>
      <c r="C631" s="38"/>
      <c r="D631" s="193" t="s">
        <v>157</v>
      </c>
      <c r="E631" s="38"/>
      <c r="F631" s="194" t="s">
        <v>925</v>
      </c>
      <c r="G631" s="38"/>
      <c r="H631" s="38"/>
      <c r="I631" s="195"/>
      <c r="J631" s="38"/>
      <c r="K631" s="38"/>
      <c r="L631" s="41"/>
      <c r="M631" s="196"/>
      <c r="N631" s="197"/>
      <c r="O631" s="66"/>
      <c r="P631" s="66"/>
      <c r="Q631" s="66"/>
      <c r="R631" s="66"/>
      <c r="S631" s="66"/>
      <c r="T631" s="67"/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T631" s="19" t="s">
        <v>157</v>
      </c>
      <c r="AU631" s="19" t="s">
        <v>82</v>
      </c>
    </row>
    <row r="632" spans="1:65" s="13" customFormat="1" ht="11.25">
      <c r="B632" s="198"/>
      <c r="C632" s="199"/>
      <c r="D632" s="200" t="s">
        <v>159</v>
      </c>
      <c r="E632" s="201" t="s">
        <v>19</v>
      </c>
      <c r="F632" s="202" t="s">
        <v>506</v>
      </c>
      <c r="G632" s="199"/>
      <c r="H632" s="201" t="s">
        <v>19</v>
      </c>
      <c r="I632" s="203"/>
      <c r="J632" s="199"/>
      <c r="K632" s="199"/>
      <c r="L632" s="204"/>
      <c r="M632" s="205"/>
      <c r="N632" s="206"/>
      <c r="O632" s="206"/>
      <c r="P632" s="206"/>
      <c r="Q632" s="206"/>
      <c r="R632" s="206"/>
      <c r="S632" s="206"/>
      <c r="T632" s="207"/>
      <c r="AT632" s="208" t="s">
        <v>159</v>
      </c>
      <c r="AU632" s="208" t="s">
        <v>82</v>
      </c>
      <c r="AV632" s="13" t="s">
        <v>80</v>
      </c>
      <c r="AW632" s="13" t="s">
        <v>34</v>
      </c>
      <c r="AX632" s="13" t="s">
        <v>73</v>
      </c>
      <c r="AY632" s="208" t="s">
        <v>148</v>
      </c>
    </row>
    <row r="633" spans="1:65" s="14" customFormat="1" ht="11.25">
      <c r="B633" s="209"/>
      <c r="C633" s="210"/>
      <c r="D633" s="200" t="s">
        <v>159</v>
      </c>
      <c r="E633" s="211" t="s">
        <v>19</v>
      </c>
      <c r="F633" s="212" t="s">
        <v>2039</v>
      </c>
      <c r="G633" s="210"/>
      <c r="H633" s="213">
        <v>15</v>
      </c>
      <c r="I633" s="214"/>
      <c r="J633" s="210"/>
      <c r="K633" s="210"/>
      <c r="L633" s="215"/>
      <c r="M633" s="216"/>
      <c r="N633" s="217"/>
      <c r="O633" s="217"/>
      <c r="P633" s="217"/>
      <c r="Q633" s="217"/>
      <c r="R633" s="217"/>
      <c r="S633" s="217"/>
      <c r="T633" s="218"/>
      <c r="AT633" s="219" t="s">
        <v>159</v>
      </c>
      <c r="AU633" s="219" t="s">
        <v>82</v>
      </c>
      <c r="AV633" s="14" t="s">
        <v>82</v>
      </c>
      <c r="AW633" s="14" t="s">
        <v>34</v>
      </c>
      <c r="AX633" s="14" t="s">
        <v>73</v>
      </c>
      <c r="AY633" s="219" t="s">
        <v>148</v>
      </c>
    </row>
    <row r="634" spans="1:65" s="15" customFormat="1" ht="11.25">
      <c r="B634" s="220"/>
      <c r="C634" s="221"/>
      <c r="D634" s="200" t="s">
        <v>159</v>
      </c>
      <c r="E634" s="222" t="s">
        <v>19</v>
      </c>
      <c r="F634" s="223" t="s">
        <v>162</v>
      </c>
      <c r="G634" s="221"/>
      <c r="H634" s="224">
        <v>15</v>
      </c>
      <c r="I634" s="225"/>
      <c r="J634" s="221"/>
      <c r="K634" s="221"/>
      <c r="L634" s="226"/>
      <c r="M634" s="227"/>
      <c r="N634" s="228"/>
      <c r="O634" s="228"/>
      <c r="P634" s="228"/>
      <c r="Q634" s="228"/>
      <c r="R634" s="228"/>
      <c r="S634" s="228"/>
      <c r="T634" s="229"/>
      <c r="AT634" s="230" t="s">
        <v>159</v>
      </c>
      <c r="AU634" s="230" t="s">
        <v>82</v>
      </c>
      <c r="AV634" s="15" t="s">
        <v>155</v>
      </c>
      <c r="AW634" s="15" t="s">
        <v>34</v>
      </c>
      <c r="AX634" s="15" t="s">
        <v>80</v>
      </c>
      <c r="AY634" s="230" t="s">
        <v>148</v>
      </c>
    </row>
    <row r="635" spans="1:65" s="2" customFormat="1" ht="21.75" customHeight="1">
      <c r="A635" s="36"/>
      <c r="B635" s="37"/>
      <c r="C635" s="180" t="s">
        <v>761</v>
      </c>
      <c r="D635" s="180" t="s">
        <v>150</v>
      </c>
      <c r="E635" s="181" t="s">
        <v>941</v>
      </c>
      <c r="F635" s="182" t="s">
        <v>942</v>
      </c>
      <c r="G635" s="183" t="s">
        <v>153</v>
      </c>
      <c r="H635" s="184">
        <v>15</v>
      </c>
      <c r="I635" s="185"/>
      <c r="J635" s="186">
        <f>ROUND(I635*H635,2)</f>
        <v>0</v>
      </c>
      <c r="K635" s="182" t="s">
        <v>154</v>
      </c>
      <c r="L635" s="41"/>
      <c r="M635" s="187" t="s">
        <v>19</v>
      </c>
      <c r="N635" s="188" t="s">
        <v>44</v>
      </c>
      <c r="O635" s="66"/>
      <c r="P635" s="189">
        <f>O635*H635</f>
        <v>0</v>
      </c>
      <c r="Q635" s="189">
        <v>0</v>
      </c>
      <c r="R635" s="189">
        <f>Q635*H635</f>
        <v>0</v>
      </c>
      <c r="S635" s="189">
        <v>0</v>
      </c>
      <c r="T635" s="190">
        <f>S635*H635</f>
        <v>0</v>
      </c>
      <c r="U635" s="36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  <c r="AR635" s="191" t="s">
        <v>256</v>
      </c>
      <c r="AT635" s="191" t="s">
        <v>150</v>
      </c>
      <c r="AU635" s="191" t="s">
        <v>82</v>
      </c>
      <c r="AY635" s="19" t="s">
        <v>148</v>
      </c>
      <c r="BE635" s="192">
        <f>IF(N635="základní",J635,0)</f>
        <v>0</v>
      </c>
      <c r="BF635" s="192">
        <f>IF(N635="snížená",J635,0)</f>
        <v>0</v>
      </c>
      <c r="BG635" s="192">
        <f>IF(N635="zákl. přenesená",J635,0)</f>
        <v>0</v>
      </c>
      <c r="BH635" s="192">
        <f>IF(N635="sníž. přenesená",J635,0)</f>
        <v>0</v>
      </c>
      <c r="BI635" s="192">
        <f>IF(N635="nulová",J635,0)</f>
        <v>0</v>
      </c>
      <c r="BJ635" s="19" t="s">
        <v>80</v>
      </c>
      <c r="BK635" s="192">
        <f>ROUND(I635*H635,2)</f>
        <v>0</v>
      </c>
      <c r="BL635" s="19" t="s">
        <v>256</v>
      </c>
      <c r="BM635" s="191" t="s">
        <v>2040</v>
      </c>
    </row>
    <row r="636" spans="1:65" s="2" customFormat="1" ht="11.25">
      <c r="A636" s="36"/>
      <c r="B636" s="37"/>
      <c r="C636" s="38"/>
      <c r="D636" s="193" t="s">
        <v>157</v>
      </c>
      <c r="E636" s="38"/>
      <c r="F636" s="194" t="s">
        <v>944</v>
      </c>
      <c r="G636" s="38"/>
      <c r="H636" s="38"/>
      <c r="I636" s="195"/>
      <c r="J636" s="38"/>
      <c r="K636" s="38"/>
      <c r="L636" s="41"/>
      <c r="M636" s="196"/>
      <c r="N636" s="197"/>
      <c r="O636" s="66"/>
      <c r="P636" s="66"/>
      <c r="Q636" s="66"/>
      <c r="R636" s="66"/>
      <c r="S636" s="66"/>
      <c r="T636" s="67"/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T636" s="19" t="s">
        <v>157</v>
      </c>
      <c r="AU636" s="19" t="s">
        <v>82</v>
      </c>
    </row>
    <row r="637" spans="1:65" s="13" customFormat="1" ht="11.25">
      <c r="B637" s="198"/>
      <c r="C637" s="199"/>
      <c r="D637" s="200" t="s">
        <v>159</v>
      </c>
      <c r="E637" s="201" t="s">
        <v>19</v>
      </c>
      <c r="F637" s="202" t="s">
        <v>506</v>
      </c>
      <c r="G637" s="199"/>
      <c r="H637" s="201" t="s">
        <v>19</v>
      </c>
      <c r="I637" s="203"/>
      <c r="J637" s="199"/>
      <c r="K637" s="199"/>
      <c r="L637" s="204"/>
      <c r="M637" s="205"/>
      <c r="N637" s="206"/>
      <c r="O637" s="206"/>
      <c r="P637" s="206"/>
      <c r="Q637" s="206"/>
      <c r="R637" s="206"/>
      <c r="S637" s="206"/>
      <c r="T637" s="207"/>
      <c r="AT637" s="208" t="s">
        <v>159</v>
      </c>
      <c r="AU637" s="208" t="s">
        <v>82</v>
      </c>
      <c r="AV637" s="13" t="s">
        <v>80</v>
      </c>
      <c r="AW637" s="13" t="s">
        <v>34</v>
      </c>
      <c r="AX637" s="13" t="s">
        <v>73</v>
      </c>
      <c r="AY637" s="208" t="s">
        <v>148</v>
      </c>
    </row>
    <row r="638" spans="1:65" s="14" customFormat="1" ht="11.25">
      <c r="B638" s="209"/>
      <c r="C638" s="210"/>
      <c r="D638" s="200" t="s">
        <v>159</v>
      </c>
      <c r="E638" s="211" t="s">
        <v>19</v>
      </c>
      <c r="F638" s="212" t="s">
        <v>2041</v>
      </c>
      <c r="G638" s="210"/>
      <c r="H638" s="213">
        <v>10</v>
      </c>
      <c r="I638" s="214"/>
      <c r="J638" s="210"/>
      <c r="K638" s="210"/>
      <c r="L638" s="215"/>
      <c r="M638" s="216"/>
      <c r="N638" s="217"/>
      <c r="O638" s="217"/>
      <c r="P638" s="217"/>
      <c r="Q638" s="217"/>
      <c r="R638" s="217"/>
      <c r="S638" s="217"/>
      <c r="T638" s="218"/>
      <c r="AT638" s="219" t="s">
        <v>159</v>
      </c>
      <c r="AU638" s="219" t="s">
        <v>82</v>
      </c>
      <c r="AV638" s="14" t="s">
        <v>82</v>
      </c>
      <c r="AW638" s="14" t="s">
        <v>34</v>
      </c>
      <c r="AX638" s="14" t="s">
        <v>73</v>
      </c>
      <c r="AY638" s="219" t="s">
        <v>148</v>
      </c>
    </row>
    <row r="639" spans="1:65" s="13" customFormat="1" ht="11.25">
      <c r="B639" s="198"/>
      <c r="C639" s="199"/>
      <c r="D639" s="200" t="s">
        <v>159</v>
      </c>
      <c r="E639" s="201" t="s">
        <v>19</v>
      </c>
      <c r="F639" s="202" t="s">
        <v>506</v>
      </c>
      <c r="G639" s="199"/>
      <c r="H639" s="201" t="s">
        <v>19</v>
      </c>
      <c r="I639" s="203"/>
      <c r="J639" s="199"/>
      <c r="K639" s="199"/>
      <c r="L639" s="204"/>
      <c r="M639" s="205"/>
      <c r="N639" s="206"/>
      <c r="O639" s="206"/>
      <c r="P639" s="206"/>
      <c r="Q639" s="206"/>
      <c r="R639" s="206"/>
      <c r="S639" s="206"/>
      <c r="T639" s="207"/>
      <c r="AT639" s="208" t="s">
        <v>159</v>
      </c>
      <c r="AU639" s="208" t="s">
        <v>82</v>
      </c>
      <c r="AV639" s="13" t="s">
        <v>80</v>
      </c>
      <c r="AW639" s="13" t="s">
        <v>34</v>
      </c>
      <c r="AX639" s="13" t="s">
        <v>73</v>
      </c>
      <c r="AY639" s="208" t="s">
        <v>148</v>
      </c>
    </row>
    <row r="640" spans="1:65" s="13" customFormat="1" ht="11.25">
      <c r="B640" s="198"/>
      <c r="C640" s="199"/>
      <c r="D640" s="200" t="s">
        <v>159</v>
      </c>
      <c r="E640" s="201" t="s">
        <v>19</v>
      </c>
      <c r="F640" s="202" t="s">
        <v>2042</v>
      </c>
      <c r="G640" s="199"/>
      <c r="H640" s="201" t="s">
        <v>19</v>
      </c>
      <c r="I640" s="203"/>
      <c r="J640" s="199"/>
      <c r="K640" s="199"/>
      <c r="L640" s="204"/>
      <c r="M640" s="205"/>
      <c r="N640" s="206"/>
      <c r="O640" s="206"/>
      <c r="P640" s="206"/>
      <c r="Q640" s="206"/>
      <c r="R640" s="206"/>
      <c r="S640" s="206"/>
      <c r="T640" s="207"/>
      <c r="AT640" s="208" t="s">
        <v>159</v>
      </c>
      <c r="AU640" s="208" t="s">
        <v>82</v>
      </c>
      <c r="AV640" s="13" t="s">
        <v>80</v>
      </c>
      <c r="AW640" s="13" t="s">
        <v>34</v>
      </c>
      <c r="AX640" s="13" t="s">
        <v>73</v>
      </c>
      <c r="AY640" s="208" t="s">
        <v>148</v>
      </c>
    </row>
    <row r="641" spans="1:65" s="14" customFormat="1" ht="11.25">
      <c r="B641" s="209"/>
      <c r="C641" s="210"/>
      <c r="D641" s="200" t="s">
        <v>159</v>
      </c>
      <c r="E641" s="211" t="s">
        <v>19</v>
      </c>
      <c r="F641" s="212" t="s">
        <v>2043</v>
      </c>
      <c r="G641" s="210"/>
      <c r="H641" s="213">
        <v>5</v>
      </c>
      <c r="I641" s="214"/>
      <c r="J641" s="210"/>
      <c r="K641" s="210"/>
      <c r="L641" s="215"/>
      <c r="M641" s="216"/>
      <c r="N641" s="217"/>
      <c r="O641" s="217"/>
      <c r="P641" s="217"/>
      <c r="Q641" s="217"/>
      <c r="R641" s="217"/>
      <c r="S641" s="217"/>
      <c r="T641" s="218"/>
      <c r="AT641" s="219" t="s">
        <v>159</v>
      </c>
      <c r="AU641" s="219" t="s">
        <v>82</v>
      </c>
      <c r="AV641" s="14" t="s">
        <v>82</v>
      </c>
      <c r="AW641" s="14" t="s">
        <v>34</v>
      </c>
      <c r="AX641" s="14" t="s">
        <v>73</v>
      </c>
      <c r="AY641" s="219" t="s">
        <v>148</v>
      </c>
    </row>
    <row r="642" spans="1:65" s="15" customFormat="1" ht="11.25">
      <c r="B642" s="220"/>
      <c r="C642" s="221"/>
      <c r="D642" s="200" t="s">
        <v>159</v>
      </c>
      <c r="E642" s="222" t="s">
        <v>19</v>
      </c>
      <c r="F642" s="223" t="s">
        <v>162</v>
      </c>
      <c r="G642" s="221"/>
      <c r="H642" s="224">
        <v>15</v>
      </c>
      <c r="I642" s="225"/>
      <c r="J642" s="221"/>
      <c r="K642" s="221"/>
      <c r="L642" s="226"/>
      <c r="M642" s="227"/>
      <c r="N642" s="228"/>
      <c r="O642" s="228"/>
      <c r="P642" s="228"/>
      <c r="Q642" s="228"/>
      <c r="R642" s="228"/>
      <c r="S642" s="228"/>
      <c r="T642" s="229"/>
      <c r="AT642" s="230" t="s">
        <v>159</v>
      </c>
      <c r="AU642" s="230" t="s">
        <v>82</v>
      </c>
      <c r="AV642" s="15" t="s">
        <v>155</v>
      </c>
      <c r="AW642" s="15" t="s">
        <v>34</v>
      </c>
      <c r="AX642" s="15" t="s">
        <v>80</v>
      </c>
      <c r="AY642" s="230" t="s">
        <v>148</v>
      </c>
    </row>
    <row r="643" spans="1:65" s="2" customFormat="1" ht="16.5" customHeight="1">
      <c r="A643" s="36"/>
      <c r="B643" s="37"/>
      <c r="C643" s="231" t="s">
        <v>768</v>
      </c>
      <c r="D643" s="231" t="s">
        <v>234</v>
      </c>
      <c r="E643" s="232" t="s">
        <v>949</v>
      </c>
      <c r="F643" s="233" t="s">
        <v>950</v>
      </c>
      <c r="G643" s="234" t="s">
        <v>222</v>
      </c>
      <c r="H643" s="235">
        <v>0.01</v>
      </c>
      <c r="I643" s="236"/>
      <c r="J643" s="237">
        <f>ROUND(I643*H643,2)</f>
        <v>0</v>
      </c>
      <c r="K643" s="233" t="s">
        <v>154</v>
      </c>
      <c r="L643" s="238"/>
      <c r="M643" s="239" t="s">
        <v>19</v>
      </c>
      <c r="N643" s="240" t="s">
        <v>44</v>
      </c>
      <c r="O643" s="66"/>
      <c r="P643" s="189">
        <f>O643*H643</f>
        <v>0</v>
      </c>
      <c r="Q643" s="189">
        <v>1</v>
      </c>
      <c r="R643" s="189">
        <f>Q643*H643</f>
        <v>0.01</v>
      </c>
      <c r="S643" s="189">
        <v>0</v>
      </c>
      <c r="T643" s="190">
        <f>S643*H643</f>
        <v>0</v>
      </c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R643" s="191" t="s">
        <v>359</v>
      </c>
      <c r="AT643" s="191" t="s">
        <v>234</v>
      </c>
      <c r="AU643" s="191" t="s">
        <v>82</v>
      </c>
      <c r="AY643" s="19" t="s">
        <v>148</v>
      </c>
      <c r="BE643" s="192">
        <f>IF(N643="základní",J643,0)</f>
        <v>0</v>
      </c>
      <c r="BF643" s="192">
        <f>IF(N643="snížená",J643,0)</f>
        <v>0</v>
      </c>
      <c r="BG643" s="192">
        <f>IF(N643="zákl. přenesená",J643,0)</f>
        <v>0</v>
      </c>
      <c r="BH643" s="192">
        <f>IF(N643="sníž. přenesená",J643,0)</f>
        <v>0</v>
      </c>
      <c r="BI643" s="192">
        <f>IF(N643="nulová",J643,0)</f>
        <v>0</v>
      </c>
      <c r="BJ643" s="19" t="s">
        <v>80</v>
      </c>
      <c r="BK643" s="192">
        <f>ROUND(I643*H643,2)</f>
        <v>0</v>
      </c>
      <c r="BL643" s="19" t="s">
        <v>256</v>
      </c>
      <c r="BM643" s="191" t="s">
        <v>2044</v>
      </c>
    </row>
    <row r="644" spans="1:65" s="14" customFormat="1" ht="11.25">
      <c r="B644" s="209"/>
      <c r="C644" s="210"/>
      <c r="D644" s="200" t="s">
        <v>159</v>
      </c>
      <c r="E644" s="211" t="s">
        <v>19</v>
      </c>
      <c r="F644" s="212" t="s">
        <v>2045</v>
      </c>
      <c r="G644" s="210"/>
      <c r="H644" s="213">
        <v>0.01</v>
      </c>
      <c r="I644" s="214"/>
      <c r="J644" s="210"/>
      <c r="K644" s="210"/>
      <c r="L644" s="215"/>
      <c r="M644" s="216"/>
      <c r="N644" s="217"/>
      <c r="O644" s="217"/>
      <c r="P644" s="217"/>
      <c r="Q644" s="217"/>
      <c r="R644" s="217"/>
      <c r="S644" s="217"/>
      <c r="T644" s="218"/>
      <c r="AT644" s="219" t="s">
        <v>159</v>
      </c>
      <c r="AU644" s="219" t="s">
        <v>82</v>
      </c>
      <c r="AV644" s="14" t="s">
        <v>82</v>
      </c>
      <c r="AW644" s="14" t="s">
        <v>34</v>
      </c>
      <c r="AX644" s="14" t="s">
        <v>73</v>
      </c>
      <c r="AY644" s="219" t="s">
        <v>148</v>
      </c>
    </row>
    <row r="645" spans="1:65" s="15" customFormat="1" ht="11.25">
      <c r="B645" s="220"/>
      <c r="C645" s="221"/>
      <c r="D645" s="200" t="s">
        <v>159</v>
      </c>
      <c r="E645" s="222" t="s">
        <v>19</v>
      </c>
      <c r="F645" s="223" t="s">
        <v>162</v>
      </c>
      <c r="G645" s="221"/>
      <c r="H645" s="224">
        <v>0.01</v>
      </c>
      <c r="I645" s="225"/>
      <c r="J645" s="221"/>
      <c r="K645" s="221"/>
      <c r="L645" s="226"/>
      <c r="M645" s="227"/>
      <c r="N645" s="228"/>
      <c r="O645" s="228"/>
      <c r="P645" s="228"/>
      <c r="Q645" s="228"/>
      <c r="R645" s="228"/>
      <c r="S645" s="228"/>
      <c r="T645" s="229"/>
      <c r="AT645" s="230" t="s">
        <v>159</v>
      </c>
      <c r="AU645" s="230" t="s">
        <v>82</v>
      </c>
      <c r="AV645" s="15" t="s">
        <v>155</v>
      </c>
      <c r="AW645" s="15" t="s">
        <v>34</v>
      </c>
      <c r="AX645" s="15" t="s">
        <v>80</v>
      </c>
      <c r="AY645" s="230" t="s">
        <v>148</v>
      </c>
    </row>
    <row r="646" spans="1:65" s="2" customFormat="1" ht="16.5" customHeight="1">
      <c r="A646" s="36"/>
      <c r="B646" s="37"/>
      <c r="C646" s="180" t="s">
        <v>775</v>
      </c>
      <c r="D646" s="180" t="s">
        <v>150</v>
      </c>
      <c r="E646" s="181" t="s">
        <v>979</v>
      </c>
      <c r="F646" s="182" t="s">
        <v>980</v>
      </c>
      <c r="G646" s="183" t="s">
        <v>153</v>
      </c>
      <c r="H646" s="184">
        <v>15</v>
      </c>
      <c r="I646" s="185"/>
      <c r="J646" s="186">
        <f>ROUND(I646*H646,2)</f>
        <v>0</v>
      </c>
      <c r="K646" s="182" t="s">
        <v>154</v>
      </c>
      <c r="L646" s="41"/>
      <c r="M646" s="187" t="s">
        <v>19</v>
      </c>
      <c r="N646" s="188" t="s">
        <v>44</v>
      </c>
      <c r="O646" s="66"/>
      <c r="P646" s="189">
        <f>O646*H646</f>
        <v>0</v>
      </c>
      <c r="Q646" s="189">
        <v>4.0000000000000002E-4</v>
      </c>
      <c r="R646" s="189">
        <f>Q646*H646</f>
        <v>6.0000000000000001E-3</v>
      </c>
      <c r="S646" s="189">
        <v>0</v>
      </c>
      <c r="T646" s="190">
        <f>S646*H646</f>
        <v>0</v>
      </c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R646" s="191" t="s">
        <v>256</v>
      </c>
      <c r="AT646" s="191" t="s">
        <v>150</v>
      </c>
      <c r="AU646" s="191" t="s">
        <v>82</v>
      </c>
      <c r="AY646" s="19" t="s">
        <v>148</v>
      </c>
      <c r="BE646" s="192">
        <f>IF(N646="základní",J646,0)</f>
        <v>0</v>
      </c>
      <c r="BF646" s="192">
        <f>IF(N646="snížená",J646,0)</f>
        <v>0</v>
      </c>
      <c r="BG646" s="192">
        <f>IF(N646="zákl. přenesená",J646,0)</f>
        <v>0</v>
      </c>
      <c r="BH646" s="192">
        <f>IF(N646="sníž. přenesená",J646,0)</f>
        <v>0</v>
      </c>
      <c r="BI646" s="192">
        <f>IF(N646="nulová",J646,0)</f>
        <v>0</v>
      </c>
      <c r="BJ646" s="19" t="s">
        <v>80</v>
      </c>
      <c r="BK646" s="192">
        <f>ROUND(I646*H646,2)</f>
        <v>0</v>
      </c>
      <c r="BL646" s="19" t="s">
        <v>256</v>
      </c>
      <c r="BM646" s="191" t="s">
        <v>2046</v>
      </c>
    </row>
    <row r="647" spans="1:65" s="2" customFormat="1" ht="11.25">
      <c r="A647" s="36"/>
      <c r="B647" s="37"/>
      <c r="C647" s="38"/>
      <c r="D647" s="193" t="s">
        <v>157</v>
      </c>
      <c r="E647" s="38"/>
      <c r="F647" s="194" t="s">
        <v>982</v>
      </c>
      <c r="G647" s="38"/>
      <c r="H647" s="38"/>
      <c r="I647" s="195"/>
      <c r="J647" s="38"/>
      <c r="K647" s="38"/>
      <c r="L647" s="41"/>
      <c r="M647" s="196"/>
      <c r="N647" s="197"/>
      <c r="O647" s="66"/>
      <c r="P647" s="66"/>
      <c r="Q647" s="66"/>
      <c r="R647" s="66"/>
      <c r="S647" s="66"/>
      <c r="T647" s="67"/>
      <c r="U647" s="36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  <c r="AT647" s="19" t="s">
        <v>157</v>
      </c>
      <c r="AU647" s="19" t="s">
        <v>82</v>
      </c>
    </row>
    <row r="648" spans="1:65" s="13" customFormat="1" ht="11.25">
      <c r="B648" s="198"/>
      <c r="C648" s="199"/>
      <c r="D648" s="200" t="s">
        <v>159</v>
      </c>
      <c r="E648" s="201" t="s">
        <v>19</v>
      </c>
      <c r="F648" s="202" t="s">
        <v>506</v>
      </c>
      <c r="G648" s="199"/>
      <c r="H648" s="201" t="s">
        <v>19</v>
      </c>
      <c r="I648" s="203"/>
      <c r="J648" s="199"/>
      <c r="K648" s="199"/>
      <c r="L648" s="204"/>
      <c r="M648" s="205"/>
      <c r="N648" s="206"/>
      <c r="O648" s="206"/>
      <c r="P648" s="206"/>
      <c r="Q648" s="206"/>
      <c r="R648" s="206"/>
      <c r="S648" s="206"/>
      <c r="T648" s="207"/>
      <c r="AT648" s="208" t="s">
        <v>159</v>
      </c>
      <c r="AU648" s="208" t="s">
        <v>82</v>
      </c>
      <c r="AV648" s="13" t="s">
        <v>80</v>
      </c>
      <c r="AW648" s="13" t="s">
        <v>34</v>
      </c>
      <c r="AX648" s="13" t="s">
        <v>73</v>
      </c>
      <c r="AY648" s="208" t="s">
        <v>148</v>
      </c>
    </row>
    <row r="649" spans="1:65" s="14" customFormat="1" ht="11.25">
      <c r="B649" s="209"/>
      <c r="C649" s="210"/>
      <c r="D649" s="200" t="s">
        <v>159</v>
      </c>
      <c r="E649" s="211" t="s">
        <v>19</v>
      </c>
      <c r="F649" s="212" t="s">
        <v>2039</v>
      </c>
      <c r="G649" s="210"/>
      <c r="H649" s="213">
        <v>15</v>
      </c>
      <c r="I649" s="214"/>
      <c r="J649" s="210"/>
      <c r="K649" s="210"/>
      <c r="L649" s="215"/>
      <c r="M649" s="216"/>
      <c r="N649" s="217"/>
      <c r="O649" s="217"/>
      <c r="P649" s="217"/>
      <c r="Q649" s="217"/>
      <c r="R649" s="217"/>
      <c r="S649" s="217"/>
      <c r="T649" s="218"/>
      <c r="AT649" s="219" t="s">
        <v>159</v>
      </c>
      <c r="AU649" s="219" t="s">
        <v>82</v>
      </c>
      <c r="AV649" s="14" t="s">
        <v>82</v>
      </c>
      <c r="AW649" s="14" t="s">
        <v>34</v>
      </c>
      <c r="AX649" s="14" t="s">
        <v>73</v>
      </c>
      <c r="AY649" s="219" t="s">
        <v>148</v>
      </c>
    </row>
    <row r="650" spans="1:65" s="15" customFormat="1" ht="11.25">
      <c r="B650" s="220"/>
      <c r="C650" s="221"/>
      <c r="D650" s="200" t="s">
        <v>159</v>
      </c>
      <c r="E650" s="222" t="s">
        <v>19</v>
      </c>
      <c r="F650" s="223" t="s">
        <v>162</v>
      </c>
      <c r="G650" s="221"/>
      <c r="H650" s="224">
        <v>15</v>
      </c>
      <c r="I650" s="225"/>
      <c r="J650" s="221"/>
      <c r="K650" s="221"/>
      <c r="L650" s="226"/>
      <c r="M650" s="227"/>
      <c r="N650" s="228"/>
      <c r="O650" s="228"/>
      <c r="P650" s="228"/>
      <c r="Q650" s="228"/>
      <c r="R650" s="228"/>
      <c r="S650" s="228"/>
      <c r="T650" s="229"/>
      <c r="AT650" s="230" t="s">
        <v>159</v>
      </c>
      <c r="AU650" s="230" t="s">
        <v>82</v>
      </c>
      <c r="AV650" s="15" t="s">
        <v>155</v>
      </c>
      <c r="AW650" s="15" t="s">
        <v>34</v>
      </c>
      <c r="AX650" s="15" t="s">
        <v>80</v>
      </c>
      <c r="AY650" s="230" t="s">
        <v>148</v>
      </c>
    </row>
    <row r="651" spans="1:65" s="2" customFormat="1" ht="16.5" customHeight="1">
      <c r="A651" s="36"/>
      <c r="B651" s="37"/>
      <c r="C651" s="180" t="s">
        <v>781</v>
      </c>
      <c r="D651" s="180" t="s">
        <v>150</v>
      </c>
      <c r="E651" s="181" t="s">
        <v>989</v>
      </c>
      <c r="F651" s="182" t="s">
        <v>990</v>
      </c>
      <c r="G651" s="183" t="s">
        <v>153</v>
      </c>
      <c r="H651" s="184">
        <v>15</v>
      </c>
      <c r="I651" s="185"/>
      <c r="J651" s="186">
        <f>ROUND(I651*H651,2)</f>
        <v>0</v>
      </c>
      <c r="K651" s="182" t="s">
        <v>154</v>
      </c>
      <c r="L651" s="41"/>
      <c r="M651" s="187" t="s">
        <v>19</v>
      </c>
      <c r="N651" s="188" t="s">
        <v>44</v>
      </c>
      <c r="O651" s="66"/>
      <c r="P651" s="189">
        <f>O651*H651</f>
        <v>0</v>
      </c>
      <c r="Q651" s="189">
        <v>4.0000000000000002E-4</v>
      </c>
      <c r="R651" s="189">
        <f>Q651*H651</f>
        <v>6.0000000000000001E-3</v>
      </c>
      <c r="S651" s="189">
        <v>0</v>
      </c>
      <c r="T651" s="190">
        <f>S651*H651</f>
        <v>0</v>
      </c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R651" s="191" t="s">
        <v>256</v>
      </c>
      <c r="AT651" s="191" t="s">
        <v>150</v>
      </c>
      <c r="AU651" s="191" t="s">
        <v>82</v>
      </c>
      <c r="AY651" s="19" t="s">
        <v>148</v>
      </c>
      <c r="BE651" s="192">
        <f>IF(N651="základní",J651,0)</f>
        <v>0</v>
      </c>
      <c r="BF651" s="192">
        <f>IF(N651="snížená",J651,0)</f>
        <v>0</v>
      </c>
      <c r="BG651" s="192">
        <f>IF(N651="zákl. přenesená",J651,0)</f>
        <v>0</v>
      </c>
      <c r="BH651" s="192">
        <f>IF(N651="sníž. přenesená",J651,0)</f>
        <v>0</v>
      </c>
      <c r="BI651" s="192">
        <f>IF(N651="nulová",J651,0)</f>
        <v>0</v>
      </c>
      <c r="BJ651" s="19" t="s">
        <v>80</v>
      </c>
      <c r="BK651" s="192">
        <f>ROUND(I651*H651,2)</f>
        <v>0</v>
      </c>
      <c r="BL651" s="19" t="s">
        <v>256</v>
      </c>
      <c r="BM651" s="191" t="s">
        <v>2047</v>
      </c>
    </row>
    <row r="652" spans="1:65" s="2" customFormat="1" ht="11.25">
      <c r="A652" s="36"/>
      <c r="B652" s="37"/>
      <c r="C652" s="38"/>
      <c r="D652" s="193" t="s">
        <v>157</v>
      </c>
      <c r="E652" s="38"/>
      <c r="F652" s="194" t="s">
        <v>992</v>
      </c>
      <c r="G652" s="38"/>
      <c r="H652" s="38"/>
      <c r="I652" s="195"/>
      <c r="J652" s="38"/>
      <c r="K652" s="38"/>
      <c r="L652" s="41"/>
      <c r="M652" s="196"/>
      <c r="N652" s="197"/>
      <c r="O652" s="66"/>
      <c r="P652" s="66"/>
      <c r="Q652" s="66"/>
      <c r="R652" s="66"/>
      <c r="S652" s="66"/>
      <c r="T652" s="67"/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T652" s="19" t="s">
        <v>157</v>
      </c>
      <c r="AU652" s="19" t="s">
        <v>82</v>
      </c>
    </row>
    <row r="653" spans="1:65" s="13" customFormat="1" ht="11.25">
      <c r="B653" s="198"/>
      <c r="C653" s="199"/>
      <c r="D653" s="200" t="s">
        <v>159</v>
      </c>
      <c r="E653" s="201" t="s">
        <v>19</v>
      </c>
      <c r="F653" s="202" t="s">
        <v>506</v>
      </c>
      <c r="G653" s="199"/>
      <c r="H653" s="201" t="s">
        <v>19</v>
      </c>
      <c r="I653" s="203"/>
      <c r="J653" s="199"/>
      <c r="K653" s="199"/>
      <c r="L653" s="204"/>
      <c r="M653" s="205"/>
      <c r="N653" s="206"/>
      <c r="O653" s="206"/>
      <c r="P653" s="206"/>
      <c r="Q653" s="206"/>
      <c r="R653" s="206"/>
      <c r="S653" s="206"/>
      <c r="T653" s="207"/>
      <c r="AT653" s="208" t="s">
        <v>159</v>
      </c>
      <c r="AU653" s="208" t="s">
        <v>82</v>
      </c>
      <c r="AV653" s="13" t="s">
        <v>80</v>
      </c>
      <c r="AW653" s="13" t="s">
        <v>34</v>
      </c>
      <c r="AX653" s="13" t="s">
        <v>73</v>
      </c>
      <c r="AY653" s="208" t="s">
        <v>148</v>
      </c>
    </row>
    <row r="654" spans="1:65" s="14" customFormat="1" ht="11.25">
      <c r="B654" s="209"/>
      <c r="C654" s="210"/>
      <c r="D654" s="200" t="s">
        <v>159</v>
      </c>
      <c r="E654" s="211" t="s">
        <v>19</v>
      </c>
      <c r="F654" s="212" t="s">
        <v>2041</v>
      </c>
      <c r="G654" s="210"/>
      <c r="H654" s="213">
        <v>10</v>
      </c>
      <c r="I654" s="214"/>
      <c r="J654" s="210"/>
      <c r="K654" s="210"/>
      <c r="L654" s="215"/>
      <c r="M654" s="216"/>
      <c r="N654" s="217"/>
      <c r="O654" s="217"/>
      <c r="P654" s="217"/>
      <c r="Q654" s="217"/>
      <c r="R654" s="217"/>
      <c r="S654" s="217"/>
      <c r="T654" s="218"/>
      <c r="AT654" s="219" t="s">
        <v>159</v>
      </c>
      <c r="AU654" s="219" t="s">
        <v>82</v>
      </c>
      <c r="AV654" s="14" t="s">
        <v>82</v>
      </c>
      <c r="AW654" s="14" t="s">
        <v>34</v>
      </c>
      <c r="AX654" s="14" t="s">
        <v>73</v>
      </c>
      <c r="AY654" s="219" t="s">
        <v>148</v>
      </c>
    </row>
    <row r="655" spans="1:65" s="13" customFormat="1" ht="11.25">
      <c r="B655" s="198"/>
      <c r="C655" s="199"/>
      <c r="D655" s="200" t="s">
        <v>159</v>
      </c>
      <c r="E655" s="201" t="s">
        <v>19</v>
      </c>
      <c r="F655" s="202" t="s">
        <v>506</v>
      </c>
      <c r="G655" s="199"/>
      <c r="H655" s="201" t="s">
        <v>19</v>
      </c>
      <c r="I655" s="203"/>
      <c r="J655" s="199"/>
      <c r="K655" s="199"/>
      <c r="L655" s="204"/>
      <c r="M655" s="205"/>
      <c r="N655" s="206"/>
      <c r="O655" s="206"/>
      <c r="P655" s="206"/>
      <c r="Q655" s="206"/>
      <c r="R655" s="206"/>
      <c r="S655" s="206"/>
      <c r="T655" s="207"/>
      <c r="AT655" s="208" t="s">
        <v>159</v>
      </c>
      <c r="AU655" s="208" t="s">
        <v>82</v>
      </c>
      <c r="AV655" s="13" t="s">
        <v>80</v>
      </c>
      <c r="AW655" s="13" t="s">
        <v>34</v>
      </c>
      <c r="AX655" s="13" t="s">
        <v>73</v>
      </c>
      <c r="AY655" s="208" t="s">
        <v>148</v>
      </c>
    </row>
    <row r="656" spans="1:65" s="13" customFormat="1" ht="11.25">
      <c r="B656" s="198"/>
      <c r="C656" s="199"/>
      <c r="D656" s="200" t="s">
        <v>159</v>
      </c>
      <c r="E656" s="201" t="s">
        <v>19</v>
      </c>
      <c r="F656" s="202" t="s">
        <v>2042</v>
      </c>
      <c r="G656" s="199"/>
      <c r="H656" s="201" t="s">
        <v>19</v>
      </c>
      <c r="I656" s="203"/>
      <c r="J656" s="199"/>
      <c r="K656" s="199"/>
      <c r="L656" s="204"/>
      <c r="M656" s="205"/>
      <c r="N656" s="206"/>
      <c r="O656" s="206"/>
      <c r="P656" s="206"/>
      <c r="Q656" s="206"/>
      <c r="R656" s="206"/>
      <c r="S656" s="206"/>
      <c r="T656" s="207"/>
      <c r="AT656" s="208" t="s">
        <v>159</v>
      </c>
      <c r="AU656" s="208" t="s">
        <v>82</v>
      </c>
      <c r="AV656" s="13" t="s">
        <v>80</v>
      </c>
      <c r="AW656" s="13" t="s">
        <v>34</v>
      </c>
      <c r="AX656" s="13" t="s">
        <v>73</v>
      </c>
      <c r="AY656" s="208" t="s">
        <v>148</v>
      </c>
    </row>
    <row r="657" spans="1:65" s="14" customFormat="1" ht="11.25">
      <c r="B657" s="209"/>
      <c r="C657" s="210"/>
      <c r="D657" s="200" t="s">
        <v>159</v>
      </c>
      <c r="E657" s="211" t="s">
        <v>19</v>
      </c>
      <c r="F657" s="212" t="s">
        <v>2043</v>
      </c>
      <c r="G657" s="210"/>
      <c r="H657" s="213">
        <v>5</v>
      </c>
      <c r="I657" s="214"/>
      <c r="J657" s="210"/>
      <c r="K657" s="210"/>
      <c r="L657" s="215"/>
      <c r="M657" s="216"/>
      <c r="N657" s="217"/>
      <c r="O657" s="217"/>
      <c r="P657" s="217"/>
      <c r="Q657" s="217"/>
      <c r="R657" s="217"/>
      <c r="S657" s="217"/>
      <c r="T657" s="218"/>
      <c r="AT657" s="219" t="s">
        <v>159</v>
      </c>
      <c r="AU657" s="219" t="s">
        <v>82</v>
      </c>
      <c r="AV657" s="14" t="s">
        <v>82</v>
      </c>
      <c r="AW657" s="14" t="s">
        <v>34</v>
      </c>
      <c r="AX657" s="14" t="s">
        <v>73</v>
      </c>
      <c r="AY657" s="219" t="s">
        <v>148</v>
      </c>
    </row>
    <row r="658" spans="1:65" s="15" customFormat="1" ht="11.25">
      <c r="B658" s="220"/>
      <c r="C658" s="221"/>
      <c r="D658" s="200" t="s">
        <v>159</v>
      </c>
      <c r="E658" s="222" t="s">
        <v>19</v>
      </c>
      <c r="F658" s="223" t="s">
        <v>162</v>
      </c>
      <c r="G658" s="221"/>
      <c r="H658" s="224">
        <v>15</v>
      </c>
      <c r="I658" s="225"/>
      <c r="J658" s="221"/>
      <c r="K658" s="221"/>
      <c r="L658" s="226"/>
      <c r="M658" s="227"/>
      <c r="N658" s="228"/>
      <c r="O658" s="228"/>
      <c r="P658" s="228"/>
      <c r="Q658" s="228"/>
      <c r="R658" s="228"/>
      <c r="S658" s="228"/>
      <c r="T658" s="229"/>
      <c r="AT658" s="230" t="s">
        <v>159</v>
      </c>
      <c r="AU658" s="230" t="s">
        <v>82</v>
      </c>
      <c r="AV658" s="15" t="s">
        <v>155</v>
      </c>
      <c r="AW658" s="15" t="s">
        <v>34</v>
      </c>
      <c r="AX658" s="15" t="s">
        <v>80</v>
      </c>
      <c r="AY658" s="230" t="s">
        <v>148</v>
      </c>
    </row>
    <row r="659" spans="1:65" s="2" customFormat="1" ht="16.5" customHeight="1">
      <c r="A659" s="36"/>
      <c r="B659" s="37"/>
      <c r="C659" s="231" t="s">
        <v>788</v>
      </c>
      <c r="D659" s="231" t="s">
        <v>234</v>
      </c>
      <c r="E659" s="232" t="s">
        <v>996</v>
      </c>
      <c r="F659" s="233" t="s">
        <v>997</v>
      </c>
      <c r="G659" s="234" t="s">
        <v>153</v>
      </c>
      <c r="H659" s="235">
        <v>33</v>
      </c>
      <c r="I659" s="236"/>
      <c r="J659" s="237">
        <f>ROUND(I659*H659,2)</f>
        <v>0</v>
      </c>
      <c r="K659" s="233" t="s">
        <v>19</v>
      </c>
      <c r="L659" s="238"/>
      <c r="M659" s="239" t="s">
        <v>19</v>
      </c>
      <c r="N659" s="240" t="s">
        <v>44</v>
      </c>
      <c r="O659" s="66"/>
      <c r="P659" s="189">
        <f>O659*H659</f>
        <v>0</v>
      </c>
      <c r="Q659" s="189">
        <v>5.0000000000000001E-3</v>
      </c>
      <c r="R659" s="189">
        <f>Q659*H659</f>
        <v>0.16500000000000001</v>
      </c>
      <c r="S659" s="189">
        <v>0</v>
      </c>
      <c r="T659" s="190">
        <f>S659*H659</f>
        <v>0</v>
      </c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R659" s="191" t="s">
        <v>359</v>
      </c>
      <c r="AT659" s="191" t="s">
        <v>234</v>
      </c>
      <c r="AU659" s="191" t="s">
        <v>82</v>
      </c>
      <c r="AY659" s="19" t="s">
        <v>148</v>
      </c>
      <c r="BE659" s="192">
        <f>IF(N659="základní",J659,0)</f>
        <v>0</v>
      </c>
      <c r="BF659" s="192">
        <f>IF(N659="snížená",J659,0)</f>
        <v>0</v>
      </c>
      <c r="BG659" s="192">
        <f>IF(N659="zákl. přenesená",J659,0)</f>
        <v>0</v>
      </c>
      <c r="BH659" s="192">
        <f>IF(N659="sníž. přenesená",J659,0)</f>
        <v>0</v>
      </c>
      <c r="BI659" s="192">
        <f>IF(N659="nulová",J659,0)</f>
        <v>0</v>
      </c>
      <c r="BJ659" s="19" t="s">
        <v>80</v>
      </c>
      <c r="BK659" s="192">
        <f>ROUND(I659*H659,2)</f>
        <v>0</v>
      </c>
      <c r="BL659" s="19" t="s">
        <v>256</v>
      </c>
      <c r="BM659" s="191" t="s">
        <v>2048</v>
      </c>
    </row>
    <row r="660" spans="1:65" s="14" customFormat="1" ht="11.25">
      <c r="B660" s="209"/>
      <c r="C660" s="210"/>
      <c r="D660" s="200" t="s">
        <v>159</v>
      </c>
      <c r="E660" s="211" t="s">
        <v>19</v>
      </c>
      <c r="F660" s="212" t="s">
        <v>2049</v>
      </c>
      <c r="G660" s="210"/>
      <c r="H660" s="213">
        <v>33</v>
      </c>
      <c r="I660" s="214"/>
      <c r="J660" s="210"/>
      <c r="K660" s="210"/>
      <c r="L660" s="215"/>
      <c r="M660" s="216"/>
      <c r="N660" s="217"/>
      <c r="O660" s="217"/>
      <c r="P660" s="217"/>
      <c r="Q660" s="217"/>
      <c r="R660" s="217"/>
      <c r="S660" s="217"/>
      <c r="T660" s="218"/>
      <c r="AT660" s="219" t="s">
        <v>159</v>
      </c>
      <c r="AU660" s="219" t="s">
        <v>82</v>
      </c>
      <c r="AV660" s="14" t="s">
        <v>82</v>
      </c>
      <c r="AW660" s="14" t="s">
        <v>34</v>
      </c>
      <c r="AX660" s="14" t="s">
        <v>73</v>
      </c>
      <c r="AY660" s="219" t="s">
        <v>148</v>
      </c>
    </row>
    <row r="661" spans="1:65" s="15" customFormat="1" ht="11.25">
      <c r="B661" s="220"/>
      <c r="C661" s="221"/>
      <c r="D661" s="200" t="s">
        <v>159</v>
      </c>
      <c r="E661" s="222" t="s">
        <v>19</v>
      </c>
      <c r="F661" s="223" t="s">
        <v>162</v>
      </c>
      <c r="G661" s="221"/>
      <c r="H661" s="224">
        <v>33</v>
      </c>
      <c r="I661" s="225"/>
      <c r="J661" s="221"/>
      <c r="K661" s="221"/>
      <c r="L661" s="226"/>
      <c r="M661" s="227"/>
      <c r="N661" s="228"/>
      <c r="O661" s="228"/>
      <c r="P661" s="228"/>
      <c r="Q661" s="228"/>
      <c r="R661" s="228"/>
      <c r="S661" s="228"/>
      <c r="T661" s="229"/>
      <c r="AT661" s="230" t="s">
        <v>159</v>
      </c>
      <c r="AU661" s="230" t="s">
        <v>82</v>
      </c>
      <c r="AV661" s="15" t="s">
        <v>155</v>
      </c>
      <c r="AW661" s="15" t="s">
        <v>34</v>
      </c>
      <c r="AX661" s="15" t="s">
        <v>80</v>
      </c>
      <c r="AY661" s="230" t="s">
        <v>148</v>
      </c>
    </row>
    <row r="662" spans="1:65" s="2" customFormat="1" ht="16.5" customHeight="1">
      <c r="A662" s="36"/>
      <c r="B662" s="37"/>
      <c r="C662" s="180" t="s">
        <v>796</v>
      </c>
      <c r="D662" s="180" t="s">
        <v>150</v>
      </c>
      <c r="E662" s="181" t="s">
        <v>1001</v>
      </c>
      <c r="F662" s="182" t="s">
        <v>1002</v>
      </c>
      <c r="G662" s="183" t="s">
        <v>153</v>
      </c>
      <c r="H662" s="184">
        <v>15</v>
      </c>
      <c r="I662" s="185"/>
      <c r="J662" s="186">
        <f>ROUND(I662*H662,2)</f>
        <v>0</v>
      </c>
      <c r="K662" s="182" t="s">
        <v>154</v>
      </c>
      <c r="L662" s="41"/>
      <c r="M662" s="187" t="s">
        <v>19</v>
      </c>
      <c r="N662" s="188" t="s">
        <v>44</v>
      </c>
      <c r="O662" s="66"/>
      <c r="P662" s="189">
        <f>O662*H662</f>
        <v>0</v>
      </c>
      <c r="Q662" s="189">
        <v>0</v>
      </c>
      <c r="R662" s="189">
        <f>Q662*H662</f>
        <v>0</v>
      </c>
      <c r="S662" s="189">
        <v>0</v>
      </c>
      <c r="T662" s="190">
        <f>S662*H662</f>
        <v>0</v>
      </c>
      <c r="U662" s="36"/>
      <c r="V662" s="36"/>
      <c r="W662" s="36"/>
      <c r="X662" s="36"/>
      <c r="Y662" s="36"/>
      <c r="Z662" s="36"/>
      <c r="AA662" s="36"/>
      <c r="AB662" s="36"/>
      <c r="AC662" s="36"/>
      <c r="AD662" s="36"/>
      <c r="AE662" s="36"/>
      <c r="AR662" s="191" t="s">
        <v>256</v>
      </c>
      <c r="AT662" s="191" t="s">
        <v>150</v>
      </c>
      <c r="AU662" s="191" t="s">
        <v>82</v>
      </c>
      <c r="AY662" s="19" t="s">
        <v>148</v>
      </c>
      <c r="BE662" s="192">
        <f>IF(N662="základní",J662,0)</f>
        <v>0</v>
      </c>
      <c r="BF662" s="192">
        <f>IF(N662="snížená",J662,0)</f>
        <v>0</v>
      </c>
      <c r="BG662" s="192">
        <f>IF(N662="zákl. přenesená",J662,0)</f>
        <v>0</v>
      </c>
      <c r="BH662" s="192">
        <f>IF(N662="sníž. přenesená",J662,0)</f>
        <v>0</v>
      </c>
      <c r="BI662" s="192">
        <f>IF(N662="nulová",J662,0)</f>
        <v>0</v>
      </c>
      <c r="BJ662" s="19" t="s">
        <v>80</v>
      </c>
      <c r="BK662" s="192">
        <f>ROUND(I662*H662,2)</f>
        <v>0</v>
      </c>
      <c r="BL662" s="19" t="s">
        <v>256</v>
      </c>
      <c r="BM662" s="191" t="s">
        <v>2050</v>
      </c>
    </row>
    <row r="663" spans="1:65" s="2" customFormat="1" ht="11.25">
      <c r="A663" s="36"/>
      <c r="B663" s="37"/>
      <c r="C663" s="38"/>
      <c r="D663" s="193" t="s">
        <v>157</v>
      </c>
      <c r="E663" s="38"/>
      <c r="F663" s="194" t="s">
        <v>1004</v>
      </c>
      <c r="G663" s="38"/>
      <c r="H663" s="38"/>
      <c r="I663" s="195"/>
      <c r="J663" s="38"/>
      <c r="K663" s="38"/>
      <c r="L663" s="41"/>
      <c r="M663" s="196"/>
      <c r="N663" s="197"/>
      <c r="O663" s="66"/>
      <c r="P663" s="66"/>
      <c r="Q663" s="66"/>
      <c r="R663" s="66"/>
      <c r="S663" s="66"/>
      <c r="T663" s="67"/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T663" s="19" t="s">
        <v>157</v>
      </c>
      <c r="AU663" s="19" t="s">
        <v>82</v>
      </c>
    </row>
    <row r="664" spans="1:65" s="13" customFormat="1" ht="11.25">
      <c r="B664" s="198"/>
      <c r="C664" s="199"/>
      <c r="D664" s="200" t="s">
        <v>159</v>
      </c>
      <c r="E664" s="201" t="s">
        <v>19</v>
      </c>
      <c r="F664" s="202" t="s">
        <v>506</v>
      </c>
      <c r="G664" s="199"/>
      <c r="H664" s="201" t="s">
        <v>19</v>
      </c>
      <c r="I664" s="203"/>
      <c r="J664" s="199"/>
      <c r="K664" s="199"/>
      <c r="L664" s="204"/>
      <c r="M664" s="205"/>
      <c r="N664" s="206"/>
      <c r="O664" s="206"/>
      <c r="P664" s="206"/>
      <c r="Q664" s="206"/>
      <c r="R664" s="206"/>
      <c r="S664" s="206"/>
      <c r="T664" s="207"/>
      <c r="AT664" s="208" t="s">
        <v>159</v>
      </c>
      <c r="AU664" s="208" t="s">
        <v>82</v>
      </c>
      <c r="AV664" s="13" t="s">
        <v>80</v>
      </c>
      <c r="AW664" s="13" t="s">
        <v>34</v>
      </c>
      <c r="AX664" s="13" t="s">
        <v>73</v>
      </c>
      <c r="AY664" s="208" t="s">
        <v>148</v>
      </c>
    </row>
    <row r="665" spans="1:65" s="14" customFormat="1" ht="11.25">
      <c r="B665" s="209"/>
      <c r="C665" s="210"/>
      <c r="D665" s="200" t="s">
        <v>159</v>
      </c>
      <c r="E665" s="211" t="s">
        <v>19</v>
      </c>
      <c r="F665" s="212" t="s">
        <v>2039</v>
      </c>
      <c r="G665" s="210"/>
      <c r="H665" s="213">
        <v>15</v>
      </c>
      <c r="I665" s="214"/>
      <c r="J665" s="210"/>
      <c r="K665" s="210"/>
      <c r="L665" s="215"/>
      <c r="M665" s="216"/>
      <c r="N665" s="217"/>
      <c r="O665" s="217"/>
      <c r="P665" s="217"/>
      <c r="Q665" s="217"/>
      <c r="R665" s="217"/>
      <c r="S665" s="217"/>
      <c r="T665" s="218"/>
      <c r="AT665" s="219" t="s">
        <v>159</v>
      </c>
      <c r="AU665" s="219" t="s">
        <v>82</v>
      </c>
      <c r="AV665" s="14" t="s">
        <v>82</v>
      </c>
      <c r="AW665" s="14" t="s">
        <v>34</v>
      </c>
      <c r="AX665" s="14" t="s">
        <v>73</v>
      </c>
      <c r="AY665" s="219" t="s">
        <v>148</v>
      </c>
    </row>
    <row r="666" spans="1:65" s="15" customFormat="1" ht="11.25">
      <c r="B666" s="220"/>
      <c r="C666" s="221"/>
      <c r="D666" s="200" t="s">
        <v>159</v>
      </c>
      <c r="E666" s="222" t="s">
        <v>19</v>
      </c>
      <c r="F666" s="223" t="s">
        <v>162</v>
      </c>
      <c r="G666" s="221"/>
      <c r="H666" s="224">
        <v>15</v>
      </c>
      <c r="I666" s="225"/>
      <c r="J666" s="221"/>
      <c r="K666" s="221"/>
      <c r="L666" s="226"/>
      <c r="M666" s="227"/>
      <c r="N666" s="228"/>
      <c r="O666" s="228"/>
      <c r="P666" s="228"/>
      <c r="Q666" s="228"/>
      <c r="R666" s="228"/>
      <c r="S666" s="228"/>
      <c r="T666" s="229"/>
      <c r="AT666" s="230" t="s">
        <v>159</v>
      </c>
      <c r="AU666" s="230" t="s">
        <v>82</v>
      </c>
      <c r="AV666" s="15" t="s">
        <v>155</v>
      </c>
      <c r="AW666" s="15" t="s">
        <v>34</v>
      </c>
      <c r="AX666" s="15" t="s">
        <v>80</v>
      </c>
      <c r="AY666" s="230" t="s">
        <v>148</v>
      </c>
    </row>
    <row r="667" spans="1:65" s="2" customFormat="1" ht="16.5" customHeight="1">
      <c r="A667" s="36"/>
      <c r="B667" s="37"/>
      <c r="C667" s="231" t="s">
        <v>802</v>
      </c>
      <c r="D667" s="231" t="s">
        <v>234</v>
      </c>
      <c r="E667" s="232" t="s">
        <v>2051</v>
      </c>
      <c r="F667" s="233" t="s">
        <v>2052</v>
      </c>
      <c r="G667" s="234" t="s">
        <v>153</v>
      </c>
      <c r="H667" s="235">
        <v>33</v>
      </c>
      <c r="I667" s="236"/>
      <c r="J667" s="237">
        <f>ROUND(I667*H667,2)</f>
        <v>0</v>
      </c>
      <c r="K667" s="233" t="s">
        <v>154</v>
      </c>
      <c r="L667" s="238"/>
      <c r="M667" s="239" t="s">
        <v>19</v>
      </c>
      <c r="N667" s="240" t="s">
        <v>44</v>
      </c>
      <c r="O667" s="66"/>
      <c r="P667" s="189">
        <f>O667*H667</f>
        <v>0</v>
      </c>
      <c r="Q667" s="189">
        <v>5.9999999999999995E-4</v>
      </c>
      <c r="R667" s="189">
        <f>Q667*H667</f>
        <v>1.9799999999999998E-2</v>
      </c>
      <c r="S667" s="189">
        <v>0</v>
      </c>
      <c r="T667" s="190">
        <f>S667*H667</f>
        <v>0</v>
      </c>
      <c r="U667" s="36"/>
      <c r="V667" s="36"/>
      <c r="W667" s="36"/>
      <c r="X667" s="36"/>
      <c r="Y667" s="36"/>
      <c r="Z667" s="36"/>
      <c r="AA667" s="36"/>
      <c r="AB667" s="36"/>
      <c r="AC667" s="36"/>
      <c r="AD667" s="36"/>
      <c r="AE667" s="36"/>
      <c r="AR667" s="191" t="s">
        <v>359</v>
      </c>
      <c r="AT667" s="191" t="s">
        <v>234</v>
      </c>
      <c r="AU667" s="191" t="s">
        <v>82</v>
      </c>
      <c r="AY667" s="19" t="s">
        <v>148</v>
      </c>
      <c r="BE667" s="192">
        <f>IF(N667="základní",J667,0)</f>
        <v>0</v>
      </c>
      <c r="BF667" s="192">
        <f>IF(N667="snížená",J667,0)</f>
        <v>0</v>
      </c>
      <c r="BG667" s="192">
        <f>IF(N667="zákl. přenesená",J667,0)</f>
        <v>0</v>
      </c>
      <c r="BH667" s="192">
        <f>IF(N667="sníž. přenesená",J667,0)</f>
        <v>0</v>
      </c>
      <c r="BI667" s="192">
        <f>IF(N667="nulová",J667,0)</f>
        <v>0</v>
      </c>
      <c r="BJ667" s="19" t="s">
        <v>80</v>
      </c>
      <c r="BK667" s="192">
        <f>ROUND(I667*H667,2)</f>
        <v>0</v>
      </c>
      <c r="BL667" s="19" t="s">
        <v>256</v>
      </c>
      <c r="BM667" s="191" t="s">
        <v>2053</v>
      </c>
    </row>
    <row r="668" spans="1:65" s="14" customFormat="1" ht="11.25">
      <c r="B668" s="209"/>
      <c r="C668" s="210"/>
      <c r="D668" s="200" t="s">
        <v>159</v>
      </c>
      <c r="E668" s="211" t="s">
        <v>19</v>
      </c>
      <c r="F668" s="212" t="s">
        <v>2049</v>
      </c>
      <c r="G668" s="210"/>
      <c r="H668" s="213">
        <v>33</v>
      </c>
      <c r="I668" s="214"/>
      <c r="J668" s="210"/>
      <c r="K668" s="210"/>
      <c r="L668" s="215"/>
      <c r="M668" s="216"/>
      <c r="N668" s="217"/>
      <c r="O668" s="217"/>
      <c r="P668" s="217"/>
      <c r="Q668" s="217"/>
      <c r="R668" s="217"/>
      <c r="S668" s="217"/>
      <c r="T668" s="218"/>
      <c r="AT668" s="219" t="s">
        <v>159</v>
      </c>
      <c r="AU668" s="219" t="s">
        <v>82</v>
      </c>
      <c r="AV668" s="14" t="s">
        <v>82</v>
      </c>
      <c r="AW668" s="14" t="s">
        <v>34</v>
      </c>
      <c r="AX668" s="14" t="s">
        <v>73</v>
      </c>
      <c r="AY668" s="219" t="s">
        <v>148</v>
      </c>
    </row>
    <row r="669" spans="1:65" s="15" customFormat="1" ht="11.25">
      <c r="B669" s="220"/>
      <c r="C669" s="221"/>
      <c r="D669" s="200" t="s">
        <v>159</v>
      </c>
      <c r="E669" s="222" t="s">
        <v>19</v>
      </c>
      <c r="F669" s="223" t="s">
        <v>162</v>
      </c>
      <c r="G669" s="221"/>
      <c r="H669" s="224">
        <v>33</v>
      </c>
      <c r="I669" s="225"/>
      <c r="J669" s="221"/>
      <c r="K669" s="221"/>
      <c r="L669" s="226"/>
      <c r="M669" s="227"/>
      <c r="N669" s="228"/>
      <c r="O669" s="228"/>
      <c r="P669" s="228"/>
      <c r="Q669" s="228"/>
      <c r="R669" s="228"/>
      <c r="S669" s="228"/>
      <c r="T669" s="229"/>
      <c r="AT669" s="230" t="s">
        <v>159</v>
      </c>
      <c r="AU669" s="230" t="s">
        <v>82</v>
      </c>
      <c r="AV669" s="15" t="s">
        <v>155</v>
      </c>
      <c r="AW669" s="15" t="s">
        <v>34</v>
      </c>
      <c r="AX669" s="15" t="s">
        <v>80</v>
      </c>
      <c r="AY669" s="230" t="s">
        <v>148</v>
      </c>
    </row>
    <row r="670" spans="1:65" s="2" customFormat="1" ht="16.5" customHeight="1">
      <c r="A670" s="36"/>
      <c r="B670" s="37"/>
      <c r="C670" s="180" t="s">
        <v>815</v>
      </c>
      <c r="D670" s="180" t="s">
        <v>150</v>
      </c>
      <c r="E670" s="181" t="s">
        <v>1025</v>
      </c>
      <c r="F670" s="182" t="s">
        <v>1026</v>
      </c>
      <c r="G670" s="183" t="s">
        <v>165</v>
      </c>
      <c r="H670" s="184">
        <v>15</v>
      </c>
      <c r="I670" s="185"/>
      <c r="J670" s="186">
        <f>ROUND(I670*H670,2)</f>
        <v>0</v>
      </c>
      <c r="K670" s="182" t="s">
        <v>154</v>
      </c>
      <c r="L670" s="41"/>
      <c r="M670" s="187" t="s">
        <v>19</v>
      </c>
      <c r="N670" s="188" t="s">
        <v>44</v>
      </c>
      <c r="O670" s="66"/>
      <c r="P670" s="189">
        <f>O670*H670</f>
        <v>0</v>
      </c>
      <c r="Q670" s="189">
        <v>1.1E-4</v>
      </c>
      <c r="R670" s="189">
        <f>Q670*H670</f>
        <v>1.65E-3</v>
      </c>
      <c r="S670" s="189">
        <v>0</v>
      </c>
      <c r="T670" s="190">
        <f>S670*H670</f>
        <v>0</v>
      </c>
      <c r="U670" s="36"/>
      <c r="V670" s="36"/>
      <c r="W670" s="36"/>
      <c r="X670" s="36"/>
      <c r="Y670" s="36"/>
      <c r="Z670" s="36"/>
      <c r="AA670" s="36"/>
      <c r="AB670" s="36"/>
      <c r="AC670" s="36"/>
      <c r="AD670" s="36"/>
      <c r="AE670" s="36"/>
      <c r="AR670" s="191" t="s">
        <v>256</v>
      </c>
      <c r="AT670" s="191" t="s">
        <v>150</v>
      </c>
      <c r="AU670" s="191" t="s">
        <v>82</v>
      </c>
      <c r="AY670" s="19" t="s">
        <v>148</v>
      </c>
      <c r="BE670" s="192">
        <f>IF(N670="základní",J670,0)</f>
        <v>0</v>
      </c>
      <c r="BF670" s="192">
        <f>IF(N670="snížená",J670,0)</f>
        <v>0</v>
      </c>
      <c r="BG670" s="192">
        <f>IF(N670="zákl. přenesená",J670,0)</f>
        <v>0</v>
      </c>
      <c r="BH670" s="192">
        <f>IF(N670="sníž. přenesená",J670,0)</f>
        <v>0</v>
      </c>
      <c r="BI670" s="192">
        <f>IF(N670="nulová",J670,0)</f>
        <v>0</v>
      </c>
      <c r="BJ670" s="19" t="s">
        <v>80</v>
      </c>
      <c r="BK670" s="192">
        <f>ROUND(I670*H670,2)</f>
        <v>0</v>
      </c>
      <c r="BL670" s="19" t="s">
        <v>256</v>
      </c>
      <c r="BM670" s="191" t="s">
        <v>2054</v>
      </c>
    </row>
    <row r="671" spans="1:65" s="2" customFormat="1" ht="11.25">
      <c r="A671" s="36"/>
      <c r="B671" s="37"/>
      <c r="C671" s="38"/>
      <c r="D671" s="193" t="s">
        <v>157</v>
      </c>
      <c r="E671" s="38"/>
      <c r="F671" s="194" t="s">
        <v>1028</v>
      </c>
      <c r="G671" s="38"/>
      <c r="H671" s="38"/>
      <c r="I671" s="195"/>
      <c r="J671" s="38"/>
      <c r="K671" s="38"/>
      <c r="L671" s="41"/>
      <c r="M671" s="196"/>
      <c r="N671" s="197"/>
      <c r="O671" s="66"/>
      <c r="P671" s="66"/>
      <c r="Q671" s="66"/>
      <c r="R671" s="66"/>
      <c r="S671" s="66"/>
      <c r="T671" s="67"/>
      <c r="U671" s="36"/>
      <c r="V671" s="36"/>
      <c r="W671" s="36"/>
      <c r="X671" s="36"/>
      <c r="Y671" s="36"/>
      <c r="Z671" s="36"/>
      <c r="AA671" s="36"/>
      <c r="AB671" s="36"/>
      <c r="AC671" s="36"/>
      <c r="AD671" s="36"/>
      <c r="AE671" s="36"/>
      <c r="AT671" s="19" t="s">
        <v>157</v>
      </c>
      <c r="AU671" s="19" t="s">
        <v>82</v>
      </c>
    </row>
    <row r="672" spans="1:65" s="13" customFormat="1" ht="11.25">
      <c r="B672" s="198"/>
      <c r="C672" s="199"/>
      <c r="D672" s="200" t="s">
        <v>159</v>
      </c>
      <c r="E672" s="201" t="s">
        <v>19</v>
      </c>
      <c r="F672" s="202" t="s">
        <v>1029</v>
      </c>
      <c r="G672" s="199"/>
      <c r="H672" s="201" t="s">
        <v>19</v>
      </c>
      <c r="I672" s="203"/>
      <c r="J672" s="199"/>
      <c r="K672" s="199"/>
      <c r="L672" s="204"/>
      <c r="M672" s="205"/>
      <c r="N672" s="206"/>
      <c r="O672" s="206"/>
      <c r="P672" s="206"/>
      <c r="Q672" s="206"/>
      <c r="R672" s="206"/>
      <c r="S672" s="206"/>
      <c r="T672" s="207"/>
      <c r="AT672" s="208" t="s">
        <v>159</v>
      </c>
      <c r="AU672" s="208" t="s">
        <v>82</v>
      </c>
      <c r="AV672" s="13" t="s">
        <v>80</v>
      </c>
      <c r="AW672" s="13" t="s">
        <v>34</v>
      </c>
      <c r="AX672" s="13" t="s">
        <v>73</v>
      </c>
      <c r="AY672" s="208" t="s">
        <v>148</v>
      </c>
    </row>
    <row r="673" spans="1:65" s="14" customFormat="1" ht="11.25">
      <c r="B673" s="209"/>
      <c r="C673" s="210"/>
      <c r="D673" s="200" t="s">
        <v>159</v>
      </c>
      <c r="E673" s="211" t="s">
        <v>19</v>
      </c>
      <c r="F673" s="212" t="s">
        <v>2055</v>
      </c>
      <c r="G673" s="210"/>
      <c r="H673" s="213">
        <v>5</v>
      </c>
      <c r="I673" s="214"/>
      <c r="J673" s="210"/>
      <c r="K673" s="210"/>
      <c r="L673" s="215"/>
      <c r="M673" s="216"/>
      <c r="N673" s="217"/>
      <c r="O673" s="217"/>
      <c r="P673" s="217"/>
      <c r="Q673" s="217"/>
      <c r="R673" s="217"/>
      <c r="S673" s="217"/>
      <c r="T673" s="218"/>
      <c r="AT673" s="219" t="s">
        <v>159</v>
      </c>
      <c r="AU673" s="219" t="s">
        <v>82</v>
      </c>
      <c r="AV673" s="14" t="s">
        <v>82</v>
      </c>
      <c r="AW673" s="14" t="s">
        <v>34</v>
      </c>
      <c r="AX673" s="14" t="s">
        <v>73</v>
      </c>
      <c r="AY673" s="219" t="s">
        <v>148</v>
      </c>
    </row>
    <row r="674" spans="1:65" s="14" customFormat="1" ht="11.25">
      <c r="B674" s="209"/>
      <c r="C674" s="210"/>
      <c r="D674" s="200" t="s">
        <v>159</v>
      </c>
      <c r="E674" s="211" t="s">
        <v>19</v>
      </c>
      <c r="F674" s="212" t="s">
        <v>2056</v>
      </c>
      <c r="G674" s="210"/>
      <c r="H674" s="213">
        <v>10</v>
      </c>
      <c r="I674" s="214"/>
      <c r="J674" s="210"/>
      <c r="K674" s="210"/>
      <c r="L674" s="215"/>
      <c r="M674" s="216"/>
      <c r="N674" s="217"/>
      <c r="O674" s="217"/>
      <c r="P674" s="217"/>
      <c r="Q674" s="217"/>
      <c r="R674" s="217"/>
      <c r="S674" s="217"/>
      <c r="T674" s="218"/>
      <c r="AT674" s="219" t="s">
        <v>159</v>
      </c>
      <c r="AU674" s="219" t="s">
        <v>82</v>
      </c>
      <c r="AV674" s="14" t="s">
        <v>82</v>
      </c>
      <c r="AW674" s="14" t="s">
        <v>34</v>
      </c>
      <c r="AX674" s="14" t="s">
        <v>73</v>
      </c>
      <c r="AY674" s="219" t="s">
        <v>148</v>
      </c>
    </row>
    <row r="675" spans="1:65" s="15" customFormat="1" ht="11.25">
      <c r="B675" s="220"/>
      <c r="C675" s="221"/>
      <c r="D675" s="200" t="s">
        <v>159</v>
      </c>
      <c r="E675" s="222" t="s">
        <v>19</v>
      </c>
      <c r="F675" s="223" t="s">
        <v>162</v>
      </c>
      <c r="G675" s="221"/>
      <c r="H675" s="224">
        <v>15</v>
      </c>
      <c r="I675" s="225"/>
      <c r="J675" s="221"/>
      <c r="K675" s="221"/>
      <c r="L675" s="226"/>
      <c r="M675" s="227"/>
      <c r="N675" s="228"/>
      <c r="O675" s="228"/>
      <c r="P675" s="228"/>
      <c r="Q675" s="228"/>
      <c r="R675" s="228"/>
      <c r="S675" s="228"/>
      <c r="T675" s="229"/>
      <c r="AT675" s="230" t="s">
        <v>159</v>
      </c>
      <c r="AU675" s="230" t="s">
        <v>82</v>
      </c>
      <c r="AV675" s="15" t="s">
        <v>155</v>
      </c>
      <c r="AW675" s="15" t="s">
        <v>34</v>
      </c>
      <c r="AX675" s="15" t="s">
        <v>80</v>
      </c>
      <c r="AY675" s="230" t="s">
        <v>148</v>
      </c>
    </row>
    <row r="676" spans="1:65" s="2" customFormat="1" ht="16.5" customHeight="1">
      <c r="A676" s="36"/>
      <c r="B676" s="37"/>
      <c r="C676" s="231" t="s">
        <v>827</v>
      </c>
      <c r="D676" s="231" t="s">
        <v>234</v>
      </c>
      <c r="E676" s="232" t="s">
        <v>1033</v>
      </c>
      <c r="F676" s="233" t="s">
        <v>1034</v>
      </c>
      <c r="G676" s="234" t="s">
        <v>283</v>
      </c>
      <c r="H676" s="235">
        <v>53</v>
      </c>
      <c r="I676" s="236"/>
      <c r="J676" s="237">
        <f>ROUND(I676*H676,2)</f>
        <v>0</v>
      </c>
      <c r="K676" s="233" t="s">
        <v>19</v>
      </c>
      <c r="L676" s="238"/>
      <c r="M676" s="239" t="s">
        <v>19</v>
      </c>
      <c r="N676" s="240" t="s">
        <v>44</v>
      </c>
      <c r="O676" s="66"/>
      <c r="P676" s="189">
        <f>O676*H676</f>
        <v>0</v>
      </c>
      <c r="Q676" s="189">
        <v>5.0000000000000002E-5</v>
      </c>
      <c r="R676" s="189">
        <f>Q676*H676</f>
        <v>2.65E-3</v>
      </c>
      <c r="S676" s="189">
        <v>0</v>
      </c>
      <c r="T676" s="190">
        <f>S676*H676</f>
        <v>0</v>
      </c>
      <c r="U676" s="36"/>
      <c r="V676" s="36"/>
      <c r="W676" s="36"/>
      <c r="X676" s="36"/>
      <c r="Y676" s="36"/>
      <c r="Z676" s="36"/>
      <c r="AA676" s="36"/>
      <c r="AB676" s="36"/>
      <c r="AC676" s="36"/>
      <c r="AD676" s="36"/>
      <c r="AE676" s="36"/>
      <c r="AR676" s="191" t="s">
        <v>359</v>
      </c>
      <c r="AT676" s="191" t="s">
        <v>234</v>
      </c>
      <c r="AU676" s="191" t="s">
        <v>82</v>
      </c>
      <c r="AY676" s="19" t="s">
        <v>148</v>
      </c>
      <c r="BE676" s="192">
        <f>IF(N676="základní",J676,0)</f>
        <v>0</v>
      </c>
      <c r="BF676" s="192">
        <f>IF(N676="snížená",J676,0)</f>
        <v>0</v>
      </c>
      <c r="BG676" s="192">
        <f>IF(N676="zákl. přenesená",J676,0)</f>
        <v>0</v>
      </c>
      <c r="BH676" s="192">
        <f>IF(N676="sníž. přenesená",J676,0)</f>
        <v>0</v>
      </c>
      <c r="BI676" s="192">
        <f>IF(N676="nulová",J676,0)</f>
        <v>0</v>
      </c>
      <c r="BJ676" s="19" t="s">
        <v>80</v>
      </c>
      <c r="BK676" s="192">
        <f>ROUND(I676*H676,2)</f>
        <v>0</v>
      </c>
      <c r="BL676" s="19" t="s">
        <v>256</v>
      </c>
      <c r="BM676" s="191" t="s">
        <v>2057</v>
      </c>
    </row>
    <row r="677" spans="1:65" s="13" customFormat="1" ht="11.25">
      <c r="B677" s="198"/>
      <c r="C677" s="199"/>
      <c r="D677" s="200" t="s">
        <v>159</v>
      </c>
      <c r="E677" s="201" t="s">
        <v>19</v>
      </c>
      <c r="F677" s="202" t="s">
        <v>1036</v>
      </c>
      <c r="G677" s="199"/>
      <c r="H677" s="201" t="s">
        <v>19</v>
      </c>
      <c r="I677" s="203"/>
      <c r="J677" s="199"/>
      <c r="K677" s="199"/>
      <c r="L677" s="204"/>
      <c r="M677" s="205"/>
      <c r="N677" s="206"/>
      <c r="O677" s="206"/>
      <c r="P677" s="206"/>
      <c r="Q677" s="206"/>
      <c r="R677" s="206"/>
      <c r="S677" s="206"/>
      <c r="T677" s="207"/>
      <c r="AT677" s="208" t="s">
        <v>159</v>
      </c>
      <c r="AU677" s="208" t="s">
        <v>82</v>
      </c>
      <c r="AV677" s="13" t="s">
        <v>80</v>
      </c>
      <c r="AW677" s="13" t="s">
        <v>34</v>
      </c>
      <c r="AX677" s="13" t="s">
        <v>73</v>
      </c>
      <c r="AY677" s="208" t="s">
        <v>148</v>
      </c>
    </row>
    <row r="678" spans="1:65" s="14" customFormat="1" ht="11.25">
      <c r="B678" s="209"/>
      <c r="C678" s="210"/>
      <c r="D678" s="200" t="s">
        <v>159</v>
      </c>
      <c r="E678" s="211" t="s">
        <v>19</v>
      </c>
      <c r="F678" s="212" t="s">
        <v>2058</v>
      </c>
      <c r="G678" s="210"/>
      <c r="H678" s="213">
        <v>18</v>
      </c>
      <c r="I678" s="214"/>
      <c r="J678" s="210"/>
      <c r="K678" s="210"/>
      <c r="L678" s="215"/>
      <c r="M678" s="216"/>
      <c r="N678" s="217"/>
      <c r="O678" s="217"/>
      <c r="P678" s="217"/>
      <c r="Q678" s="217"/>
      <c r="R678" s="217"/>
      <c r="S678" s="217"/>
      <c r="T678" s="218"/>
      <c r="AT678" s="219" t="s">
        <v>159</v>
      </c>
      <c r="AU678" s="219" t="s">
        <v>82</v>
      </c>
      <c r="AV678" s="14" t="s">
        <v>82</v>
      </c>
      <c r="AW678" s="14" t="s">
        <v>34</v>
      </c>
      <c r="AX678" s="14" t="s">
        <v>73</v>
      </c>
      <c r="AY678" s="219" t="s">
        <v>148</v>
      </c>
    </row>
    <row r="679" spans="1:65" s="14" customFormat="1" ht="11.25">
      <c r="B679" s="209"/>
      <c r="C679" s="210"/>
      <c r="D679" s="200" t="s">
        <v>159</v>
      </c>
      <c r="E679" s="211" t="s">
        <v>19</v>
      </c>
      <c r="F679" s="212" t="s">
        <v>2059</v>
      </c>
      <c r="G679" s="210"/>
      <c r="H679" s="213">
        <v>35</v>
      </c>
      <c r="I679" s="214"/>
      <c r="J679" s="210"/>
      <c r="K679" s="210"/>
      <c r="L679" s="215"/>
      <c r="M679" s="216"/>
      <c r="N679" s="217"/>
      <c r="O679" s="217"/>
      <c r="P679" s="217"/>
      <c r="Q679" s="217"/>
      <c r="R679" s="217"/>
      <c r="S679" s="217"/>
      <c r="T679" s="218"/>
      <c r="AT679" s="219" t="s">
        <v>159</v>
      </c>
      <c r="AU679" s="219" t="s">
        <v>82</v>
      </c>
      <c r="AV679" s="14" t="s">
        <v>82</v>
      </c>
      <c r="AW679" s="14" t="s">
        <v>34</v>
      </c>
      <c r="AX679" s="14" t="s">
        <v>73</v>
      </c>
      <c r="AY679" s="219" t="s">
        <v>148</v>
      </c>
    </row>
    <row r="680" spans="1:65" s="15" customFormat="1" ht="11.25">
      <c r="B680" s="220"/>
      <c r="C680" s="221"/>
      <c r="D680" s="200" t="s">
        <v>159</v>
      </c>
      <c r="E680" s="222" t="s">
        <v>19</v>
      </c>
      <c r="F680" s="223" t="s">
        <v>162</v>
      </c>
      <c r="G680" s="221"/>
      <c r="H680" s="224">
        <v>53</v>
      </c>
      <c r="I680" s="225"/>
      <c r="J680" s="221"/>
      <c r="K680" s="221"/>
      <c r="L680" s="226"/>
      <c r="M680" s="227"/>
      <c r="N680" s="228"/>
      <c r="O680" s="228"/>
      <c r="P680" s="228"/>
      <c r="Q680" s="228"/>
      <c r="R680" s="228"/>
      <c r="S680" s="228"/>
      <c r="T680" s="229"/>
      <c r="AT680" s="230" t="s">
        <v>159</v>
      </c>
      <c r="AU680" s="230" t="s">
        <v>82</v>
      </c>
      <c r="AV680" s="15" t="s">
        <v>155</v>
      </c>
      <c r="AW680" s="15" t="s">
        <v>34</v>
      </c>
      <c r="AX680" s="15" t="s">
        <v>80</v>
      </c>
      <c r="AY680" s="230" t="s">
        <v>148</v>
      </c>
    </row>
    <row r="681" spans="1:65" s="2" customFormat="1" ht="16.5" customHeight="1">
      <c r="A681" s="36"/>
      <c r="B681" s="37"/>
      <c r="C681" s="231" t="s">
        <v>836</v>
      </c>
      <c r="D681" s="231" t="s">
        <v>234</v>
      </c>
      <c r="E681" s="232" t="s">
        <v>1040</v>
      </c>
      <c r="F681" s="233" t="s">
        <v>1041</v>
      </c>
      <c r="G681" s="234" t="s">
        <v>165</v>
      </c>
      <c r="H681" s="235">
        <v>15.75</v>
      </c>
      <c r="I681" s="236"/>
      <c r="J681" s="237">
        <f>ROUND(I681*H681,2)</f>
        <v>0</v>
      </c>
      <c r="K681" s="233" t="s">
        <v>19</v>
      </c>
      <c r="L681" s="238"/>
      <c r="M681" s="239" t="s">
        <v>19</v>
      </c>
      <c r="N681" s="240" t="s">
        <v>44</v>
      </c>
      <c r="O681" s="66"/>
      <c r="P681" s="189">
        <f>O681*H681</f>
        <v>0</v>
      </c>
      <c r="Q681" s="189">
        <v>1.2600000000000001E-3</v>
      </c>
      <c r="R681" s="189">
        <f>Q681*H681</f>
        <v>1.9845000000000002E-2</v>
      </c>
      <c r="S681" s="189">
        <v>0</v>
      </c>
      <c r="T681" s="190">
        <f>S681*H681</f>
        <v>0</v>
      </c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R681" s="191" t="s">
        <v>359</v>
      </c>
      <c r="AT681" s="191" t="s">
        <v>234</v>
      </c>
      <c r="AU681" s="191" t="s">
        <v>82</v>
      </c>
      <c r="AY681" s="19" t="s">
        <v>148</v>
      </c>
      <c r="BE681" s="192">
        <f>IF(N681="základní",J681,0)</f>
        <v>0</v>
      </c>
      <c r="BF681" s="192">
        <f>IF(N681="snížená",J681,0)</f>
        <v>0</v>
      </c>
      <c r="BG681" s="192">
        <f>IF(N681="zákl. přenesená",J681,0)</f>
        <v>0</v>
      </c>
      <c r="BH681" s="192">
        <f>IF(N681="sníž. přenesená",J681,0)</f>
        <v>0</v>
      </c>
      <c r="BI681" s="192">
        <f>IF(N681="nulová",J681,0)</f>
        <v>0</v>
      </c>
      <c r="BJ681" s="19" t="s">
        <v>80</v>
      </c>
      <c r="BK681" s="192">
        <f>ROUND(I681*H681,2)</f>
        <v>0</v>
      </c>
      <c r="BL681" s="19" t="s">
        <v>256</v>
      </c>
      <c r="BM681" s="191" t="s">
        <v>2060</v>
      </c>
    </row>
    <row r="682" spans="1:65" s="13" customFormat="1" ht="11.25">
      <c r="B682" s="198"/>
      <c r="C682" s="199"/>
      <c r="D682" s="200" t="s">
        <v>159</v>
      </c>
      <c r="E682" s="201" t="s">
        <v>19</v>
      </c>
      <c r="F682" s="202" t="s">
        <v>2061</v>
      </c>
      <c r="G682" s="199"/>
      <c r="H682" s="201" t="s">
        <v>19</v>
      </c>
      <c r="I682" s="203"/>
      <c r="J682" s="199"/>
      <c r="K682" s="199"/>
      <c r="L682" s="204"/>
      <c r="M682" s="205"/>
      <c r="N682" s="206"/>
      <c r="O682" s="206"/>
      <c r="P682" s="206"/>
      <c r="Q682" s="206"/>
      <c r="R682" s="206"/>
      <c r="S682" s="206"/>
      <c r="T682" s="207"/>
      <c r="AT682" s="208" t="s">
        <v>159</v>
      </c>
      <c r="AU682" s="208" t="s">
        <v>82</v>
      </c>
      <c r="AV682" s="13" t="s">
        <v>80</v>
      </c>
      <c r="AW682" s="13" t="s">
        <v>34</v>
      </c>
      <c r="AX682" s="13" t="s">
        <v>73</v>
      </c>
      <c r="AY682" s="208" t="s">
        <v>148</v>
      </c>
    </row>
    <row r="683" spans="1:65" s="14" customFormat="1" ht="11.25">
      <c r="B683" s="209"/>
      <c r="C683" s="210"/>
      <c r="D683" s="200" t="s">
        <v>159</v>
      </c>
      <c r="E683" s="211" t="s">
        <v>19</v>
      </c>
      <c r="F683" s="212" t="s">
        <v>2062</v>
      </c>
      <c r="G683" s="210"/>
      <c r="H683" s="213">
        <v>5.25</v>
      </c>
      <c r="I683" s="214"/>
      <c r="J683" s="210"/>
      <c r="K683" s="210"/>
      <c r="L683" s="215"/>
      <c r="M683" s="216"/>
      <c r="N683" s="217"/>
      <c r="O683" s="217"/>
      <c r="P683" s="217"/>
      <c r="Q683" s="217"/>
      <c r="R683" s="217"/>
      <c r="S683" s="217"/>
      <c r="T683" s="218"/>
      <c r="AT683" s="219" t="s">
        <v>159</v>
      </c>
      <c r="AU683" s="219" t="s">
        <v>82</v>
      </c>
      <c r="AV683" s="14" t="s">
        <v>82</v>
      </c>
      <c r="AW683" s="14" t="s">
        <v>34</v>
      </c>
      <c r="AX683" s="14" t="s">
        <v>73</v>
      </c>
      <c r="AY683" s="219" t="s">
        <v>148</v>
      </c>
    </row>
    <row r="684" spans="1:65" s="14" customFormat="1" ht="11.25">
      <c r="B684" s="209"/>
      <c r="C684" s="210"/>
      <c r="D684" s="200" t="s">
        <v>159</v>
      </c>
      <c r="E684" s="211" t="s">
        <v>19</v>
      </c>
      <c r="F684" s="212" t="s">
        <v>2063</v>
      </c>
      <c r="G684" s="210"/>
      <c r="H684" s="213">
        <v>10.5</v>
      </c>
      <c r="I684" s="214"/>
      <c r="J684" s="210"/>
      <c r="K684" s="210"/>
      <c r="L684" s="215"/>
      <c r="M684" s="216"/>
      <c r="N684" s="217"/>
      <c r="O684" s="217"/>
      <c r="P684" s="217"/>
      <c r="Q684" s="217"/>
      <c r="R684" s="217"/>
      <c r="S684" s="217"/>
      <c r="T684" s="218"/>
      <c r="AT684" s="219" t="s">
        <v>159</v>
      </c>
      <c r="AU684" s="219" t="s">
        <v>82</v>
      </c>
      <c r="AV684" s="14" t="s">
        <v>82</v>
      </c>
      <c r="AW684" s="14" t="s">
        <v>34</v>
      </c>
      <c r="AX684" s="14" t="s">
        <v>73</v>
      </c>
      <c r="AY684" s="219" t="s">
        <v>148</v>
      </c>
    </row>
    <row r="685" spans="1:65" s="15" customFormat="1" ht="11.25">
      <c r="B685" s="220"/>
      <c r="C685" s="221"/>
      <c r="D685" s="200" t="s">
        <v>159</v>
      </c>
      <c r="E685" s="222" t="s">
        <v>19</v>
      </c>
      <c r="F685" s="223" t="s">
        <v>162</v>
      </c>
      <c r="G685" s="221"/>
      <c r="H685" s="224">
        <v>15.75</v>
      </c>
      <c r="I685" s="225"/>
      <c r="J685" s="221"/>
      <c r="K685" s="221"/>
      <c r="L685" s="226"/>
      <c r="M685" s="227"/>
      <c r="N685" s="228"/>
      <c r="O685" s="228"/>
      <c r="P685" s="228"/>
      <c r="Q685" s="228"/>
      <c r="R685" s="228"/>
      <c r="S685" s="228"/>
      <c r="T685" s="229"/>
      <c r="AT685" s="230" t="s">
        <v>159</v>
      </c>
      <c r="AU685" s="230" t="s">
        <v>82</v>
      </c>
      <c r="AV685" s="15" t="s">
        <v>155</v>
      </c>
      <c r="AW685" s="15" t="s">
        <v>34</v>
      </c>
      <c r="AX685" s="15" t="s">
        <v>80</v>
      </c>
      <c r="AY685" s="230" t="s">
        <v>148</v>
      </c>
    </row>
    <row r="686" spans="1:65" s="2" customFormat="1" ht="16.5" customHeight="1">
      <c r="A686" s="36"/>
      <c r="B686" s="37"/>
      <c r="C686" s="180" t="s">
        <v>848</v>
      </c>
      <c r="D686" s="180" t="s">
        <v>150</v>
      </c>
      <c r="E686" s="181" t="s">
        <v>1045</v>
      </c>
      <c r="F686" s="182" t="s">
        <v>1046</v>
      </c>
      <c r="G686" s="183" t="s">
        <v>153</v>
      </c>
      <c r="H686" s="184">
        <v>15</v>
      </c>
      <c r="I686" s="185"/>
      <c r="J686" s="186">
        <f>ROUND(I686*H686,2)</f>
        <v>0</v>
      </c>
      <c r="K686" s="182" t="s">
        <v>154</v>
      </c>
      <c r="L686" s="41"/>
      <c r="M686" s="187" t="s">
        <v>19</v>
      </c>
      <c r="N686" s="188" t="s">
        <v>44</v>
      </c>
      <c r="O686" s="66"/>
      <c r="P686" s="189">
        <f>O686*H686</f>
        <v>0</v>
      </c>
      <c r="Q686" s="189">
        <v>0</v>
      </c>
      <c r="R686" s="189">
        <f>Q686*H686</f>
        <v>0</v>
      </c>
      <c r="S686" s="189">
        <v>0</v>
      </c>
      <c r="T686" s="190">
        <f>S686*H686</f>
        <v>0</v>
      </c>
      <c r="U686" s="36"/>
      <c r="V686" s="36"/>
      <c r="W686" s="36"/>
      <c r="X686" s="36"/>
      <c r="Y686" s="36"/>
      <c r="Z686" s="36"/>
      <c r="AA686" s="36"/>
      <c r="AB686" s="36"/>
      <c r="AC686" s="36"/>
      <c r="AD686" s="36"/>
      <c r="AE686" s="36"/>
      <c r="AR686" s="191" t="s">
        <v>256</v>
      </c>
      <c r="AT686" s="191" t="s">
        <v>150</v>
      </c>
      <c r="AU686" s="191" t="s">
        <v>82</v>
      </c>
      <c r="AY686" s="19" t="s">
        <v>148</v>
      </c>
      <c r="BE686" s="192">
        <f>IF(N686="základní",J686,0)</f>
        <v>0</v>
      </c>
      <c r="BF686" s="192">
        <f>IF(N686="snížená",J686,0)</f>
        <v>0</v>
      </c>
      <c r="BG686" s="192">
        <f>IF(N686="zákl. přenesená",J686,0)</f>
        <v>0</v>
      </c>
      <c r="BH686" s="192">
        <f>IF(N686="sníž. přenesená",J686,0)</f>
        <v>0</v>
      </c>
      <c r="BI686" s="192">
        <f>IF(N686="nulová",J686,0)</f>
        <v>0</v>
      </c>
      <c r="BJ686" s="19" t="s">
        <v>80</v>
      </c>
      <c r="BK686" s="192">
        <f>ROUND(I686*H686,2)</f>
        <v>0</v>
      </c>
      <c r="BL686" s="19" t="s">
        <v>256</v>
      </c>
      <c r="BM686" s="191" t="s">
        <v>2064</v>
      </c>
    </row>
    <row r="687" spans="1:65" s="2" customFormat="1" ht="11.25">
      <c r="A687" s="36"/>
      <c r="B687" s="37"/>
      <c r="C687" s="38"/>
      <c r="D687" s="193" t="s">
        <v>157</v>
      </c>
      <c r="E687" s="38"/>
      <c r="F687" s="194" t="s">
        <v>1048</v>
      </c>
      <c r="G687" s="38"/>
      <c r="H687" s="38"/>
      <c r="I687" s="195"/>
      <c r="J687" s="38"/>
      <c r="K687" s="38"/>
      <c r="L687" s="41"/>
      <c r="M687" s="196"/>
      <c r="N687" s="197"/>
      <c r="O687" s="66"/>
      <c r="P687" s="66"/>
      <c r="Q687" s="66"/>
      <c r="R687" s="66"/>
      <c r="S687" s="66"/>
      <c r="T687" s="67"/>
      <c r="U687" s="36"/>
      <c r="V687" s="36"/>
      <c r="W687" s="36"/>
      <c r="X687" s="36"/>
      <c r="Y687" s="36"/>
      <c r="Z687" s="36"/>
      <c r="AA687" s="36"/>
      <c r="AB687" s="36"/>
      <c r="AC687" s="36"/>
      <c r="AD687" s="36"/>
      <c r="AE687" s="36"/>
      <c r="AT687" s="19" t="s">
        <v>157</v>
      </c>
      <c r="AU687" s="19" t="s">
        <v>82</v>
      </c>
    </row>
    <row r="688" spans="1:65" s="13" customFormat="1" ht="11.25">
      <c r="B688" s="198"/>
      <c r="C688" s="199"/>
      <c r="D688" s="200" t="s">
        <v>159</v>
      </c>
      <c r="E688" s="201" t="s">
        <v>19</v>
      </c>
      <c r="F688" s="202" t="s">
        <v>506</v>
      </c>
      <c r="G688" s="199"/>
      <c r="H688" s="201" t="s">
        <v>19</v>
      </c>
      <c r="I688" s="203"/>
      <c r="J688" s="199"/>
      <c r="K688" s="199"/>
      <c r="L688" s="204"/>
      <c r="M688" s="205"/>
      <c r="N688" s="206"/>
      <c r="O688" s="206"/>
      <c r="P688" s="206"/>
      <c r="Q688" s="206"/>
      <c r="R688" s="206"/>
      <c r="S688" s="206"/>
      <c r="T688" s="207"/>
      <c r="AT688" s="208" t="s">
        <v>159</v>
      </c>
      <c r="AU688" s="208" t="s">
        <v>82</v>
      </c>
      <c r="AV688" s="13" t="s">
        <v>80</v>
      </c>
      <c r="AW688" s="13" t="s">
        <v>34</v>
      </c>
      <c r="AX688" s="13" t="s">
        <v>73</v>
      </c>
      <c r="AY688" s="208" t="s">
        <v>148</v>
      </c>
    </row>
    <row r="689" spans="1:65" s="14" customFormat="1" ht="11.25">
      <c r="B689" s="209"/>
      <c r="C689" s="210"/>
      <c r="D689" s="200" t="s">
        <v>159</v>
      </c>
      <c r="E689" s="211" t="s">
        <v>19</v>
      </c>
      <c r="F689" s="212" t="s">
        <v>2041</v>
      </c>
      <c r="G689" s="210"/>
      <c r="H689" s="213">
        <v>10</v>
      </c>
      <c r="I689" s="214"/>
      <c r="J689" s="210"/>
      <c r="K689" s="210"/>
      <c r="L689" s="215"/>
      <c r="M689" s="216"/>
      <c r="N689" s="217"/>
      <c r="O689" s="217"/>
      <c r="P689" s="217"/>
      <c r="Q689" s="217"/>
      <c r="R689" s="217"/>
      <c r="S689" s="217"/>
      <c r="T689" s="218"/>
      <c r="AT689" s="219" t="s">
        <v>159</v>
      </c>
      <c r="AU689" s="219" t="s">
        <v>82</v>
      </c>
      <c r="AV689" s="14" t="s">
        <v>82</v>
      </c>
      <c r="AW689" s="14" t="s">
        <v>34</v>
      </c>
      <c r="AX689" s="14" t="s">
        <v>73</v>
      </c>
      <c r="AY689" s="219" t="s">
        <v>148</v>
      </c>
    </row>
    <row r="690" spans="1:65" s="13" customFormat="1" ht="11.25">
      <c r="B690" s="198"/>
      <c r="C690" s="199"/>
      <c r="D690" s="200" t="s">
        <v>159</v>
      </c>
      <c r="E690" s="201" t="s">
        <v>19</v>
      </c>
      <c r="F690" s="202" t="s">
        <v>506</v>
      </c>
      <c r="G690" s="199"/>
      <c r="H690" s="201" t="s">
        <v>19</v>
      </c>
      <c r="I690" s="203"/>
      <c r="J690" s="199"/>
      <c r="K690" s="199"/>
      <c r="L690" s="204"/>
      <c r="M690" s="205"/>
      <c r="N690" s="206"/>
      <c r="O690" s="206"/>
      <c r="P690" s="206"/>
      <c r="Q690" s="206"/>
      <c r="R690" s="206"/>
      <c r="S690" s="206"/>
      <c r="T690" s="207"/>
      <c r="AT690" s="208" t="s">
        <v>159</v>
      </c>
      <c r="AU690" s="208" t="s">
        <v>82</v>
      </c>
      <c r="AV690" s="13" t="s">
        <v>80</v>
      </c>
      <c r="AW690" s="13" t="s">
        <v>34</v>
      </c>
      <c r="AX690" s="13" t="s">
        <v>73</v>
      </c>
      <c r="AY690" s="208" t="s">
        <v>148</v>
      </c>
    </row>
    <row r="691" spans="1:65" s="13" customFormat="1" ht="11.25">
      <c r="B691" s="198"/>
      <c r="C691" s="199"/>
      <c r="D691" s="200" t="s">
        <v>159</v>
      </c>
      <c r="E691" s="201" t="s">
        <v>19</v>
      </c>
      <c r="F691" s="202" t="s">
        <v>2042</v>
      </c>
      <c r="G691" s="199"/>
      <c r="H691" s="201" t="s">
        <v>19</v>
      </c>
      <c r="I691" s="203"/>
      <c r="J691" s="199"/>
      <c r="K691" s="199"/>
      <c r="L691" s="204"/>
      <c r="M691" s="205"/>
      <c r="N691" s="206"/>
      <c r="O691" s="206"/>
      <c r="P691" s="206"/>
      <c r="Q691" s="206"/>
      <c r="R691" s="206"/>
      <c r="S691" s="206"/>
      <c r="T691" s="207"/>
      <c r="AT691" s="208" t="s">
        <v>159</v>
      </c>
      <c r="AU691" s="208" t="s">
        <v>82</v>
      </c>
      <c r="AV691" s="13" t="s">
        <v>80</v>
      </c>
      <c r="AW691" s="13" t="s">
        <v>34</v>
      </c>
      <c r="AX691" s="13" t="s">
        <v>73</v>
      </c>
      <c r="AY691" s="208" t="s">
        <v>148</v>
      </c>
    </row>
    <row r="692" spans="1:65" s="14" customFormat="1" ht="11.25">
      <c r="B692" s="209"/>
      <c r="C692" s="210"/>
      <c r="D692" s="200" t="s">
        <v>159</v>
      </c>
      <c r="E692" s="211" t="s">
        <v>19</v>
      </c>
      <c r="F692" s="212" t="s">
        <v>2043</v>
      </c>
      <c r="G692" s="210"/>
      <c r="H692" s="213">
        <v>5</v>
      </c>
      <c r="I692" s="214"/>
      <c r="J692" s="210"/>
      <c r="K692" s="210"/>
      <c r="L692" s="215"/>
      <c r="M692" s="216"/>
      <c r="N692" s="217"/>
      <c r="O692" s="217"/>
      <c r="P692" s="217"/>
      <c r="Q692" s="217"/>
      <c r="R692" s="217"/>
      <c r="S692" s="217"/>
      <c r="T692" s="218"/>
      <c r="AT692" s="219" t="s">
        <v>159</v>
      </c>
      <c r="AU692" s="219" t="s">
        <v>82</v>
      </c>
      <c r="AV692" s="14" t="s">
        <v>82</v>
      </c>
      <c r="AW692" s="14" t="s">
        <v>34</v>
      </c>
      <c r="AX692" s="14" t="s">
        <v>73</v>
      </c>
      <c r="AY692" s="219" t="s">
        <v>148</v>
      </c>
    </row>
    <row r="693" spans="1:65" s="15" customFormat="1" ht="11.25">
      <c r="B693" s="220"/>
      <c r="C693" s="221"/>
      <c r="D693" s="200" t="s">
        <v>159</v>
      </c>
      <c r="E693" s="222" t="s">
        <v>19</v>
      </c>
      <c r="F693" s="223" t="s">
        <v>162</v>
      </c>
      <c r="G693" s="221"/>
      <c r="H693" s="224">
        <v>15</v>
      </c>
      <c r="I693" s="225"/>
      <c r="J693" s="221"/>
      <c r="K693" s="221"/>
      <c r="L693" s="226"/>
      <c r="M693" s="227"/>
      <c r="N693" s="228"/>
      <c r="O693" s="228"/>
      <c r="P693" s="228"/>
      <c r="Q693" s="228"/>
      <c r="R693" s="228"/>
      <c r="S693" s="228"/>
      <c r="T693" s="229"/>
      <c r="AT693" s="230" t="s">
        <v>159</v>
      </c>
      <c r="AU693" s="230" t="s">
        <v>82</v>
      </c>
      <c r="AV693" s="15" t="s">
        <v>155</v>
      </c>
      <c r="AW693" s="15" t="s">
        <v>34</v>
      </c>
      <c r="AX693" s="15" t="s">
        <v>80</v>
      </c>
      <c r="AY693" s="230" t="s">
        <v>148</v>
      </c>
    </row>
    <row r="694" spans="1:65" s="2" customFormat="1" ht="24.2" customHeight="1">
      <c r="A694" s="36"/>
      <c r="B694" s="37"/>
      <c r="C694" s="180" t="s">
        <v>854</v>
      </c>
      <c r="D694" s="180" t="s">
        <v>150</v>
      </c>
      <c r="E694" s="181" t="s">
        <v>1067</v>
      </c>
      <c r="F694" s="182" t="s">
        <v>1068</v>
      </c>
      <c r="G694" s="183" t="s">
        <v>222</v>
      </c>
      <c r="H694" s="184">
        <v>0.23100000000000001</v>
      </c>
      <c r="I694" s="185"/>
      <c r="J694" s="186">
        <f>ROUND(I694*H694,2)</f>
        <v>0</v>
      </c>
      <c r="K694" s="182" t="s">
        <v>154</v>
      </c>
      <c r="L694" s="41"/>
      <c r="M694" s="187" t="s">
        <v>19</v>
      </c>
      <c r="N694" s="188" t="s">
        <v>44</v>
      </c>
      <c r="O694" s="66"/>
      <c r="P694" s="189">
        <f>O694*H694</f>
        <v>0</v>
      </c>
      <c r="Q694" s="189">
        <v>0</v>
      </c>
      <c r="R694" s="189">
        <f>Q694*H694</f>
        <v>0</v>
      </c>
      <c r="S694" s="189">
        <v>0</v>
      </c>
      <c r="T694" s="190">
        <f>S694*H694</f>
        <v>0</v>
      </c>
      <c r="U694" s="36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  <c r="AR694" s="191" t="s">
        <v>256</v>
      </c>
      <c r="AT694" s="191" t="s">
        <v>150</v>
      </c>
      <c r="AU694" s="191" t="s">
        <v>82</v>
      </c>
      <c r="AY694" s="19" t="s">
        <v>148</v>
      </c>
      <c r="BE694" s="192">
        <f>IF(N694="základní",J694,0)</f>
        <v>0</v>
      </c>
      <c r="BF694" s="192">
        <f>IF(N694="snížená",J694,0)</f>
        <v>0</v>
      </c>
      <c r="BG694" s="192">
        <f>IF(N694="zákl. přenesená",J694,0)</f>
        <v>0</v>
      </c>
      <c r="BH694" s="192">
        <f>IF(N694="sníž. přenesená",J694,0)</f>
        <v>0</v>
      </c>
      <c r="BI694" s="192">
        <f>IF(N694="nulová",J694,0)</f>
        <v>0</v>
      </c>
      <c r="BJ694" s="19" t="s">
        <v>80</v>
      </c>
      <c r="BK694" s="192">
        <f>ROUND(I694*H694,2)</f>
        <v>0</v>
      </c>
      <c r="BL694" s="19" t="s">
        <v>256</v>
      </c>
      <c r="BM694" s="191" t="s">
        <v>2065</v>
      </c>
    </row>
    <row r="695" spans="1:65" s="2" customFormat="1" ht="11.25">
      <c r="A695" s="36"/>
      <c r="B695" s="37"/>
      <c r="C695" s="38"/>
      <c r="D695" s="193" t="s">
        <v>157</v>
      </c>
      <c r="E695" s="38"/>
      <c r="F695" s="194" t="s">
        <v>1070</v>
      </c>
      <c r="G695" s="38"/>
      <c r="H695" s="38"/>
      <c r="I695" s="195"/>
      <c r="J695" s="38"/>
      <c r="K695" s="38"/>
      <c r="L695" s="41"/>
      <c r="M695" s="196"/>
      <c r="N695" s="197"/>
      <c r="O695" s="66"/>
      <c r="P695" s="66"/>
      <c r="Q695" s="66"/>
      <c r="R695" s="66"/>
      <c r="S695" s="66"/>
      <c r="T695" s="67"/>
      <c r="U695" s="36"/>
      <c r="V695" s="36"/>
      <c r="W695" s="36"/>
      <c r="X695" s="36"/>
      <c r="Y695" s="36"/>
      <c r="Z695" s="36"/>
      <c r="AA695" s="36"/>
      <c r="AB695" s="36"/>
      <c r="AC695" s="36"/>
      <c r="AD695" s="36"/>
      <c r="AE695" s="36"/>
      <c r="AT695" s="19" t="s">
        <v>157</v>
      </c>
      <c r="AU695" s="19" t="s">
        <v>82</v>
      </c>
    </row>
    <row r="696" spans="1:65" s="12" customFormat="1" ht="22.9" customHeight="1">
      <c r="B696" s="164"/>
      <c r="C696" s="165"/>
      <c r="D696" s="166" t="s">
        <v>72</v>
      </c>
      <c r="E696" s="178" t="s">
        <v>2066</v>
      </c>
      <c r="F696" s="178" t="s">
        <v>2067</v>
      </c>
      <c r="G696" s="165"/>
      <c r="H696" s="165"/>
      <c r="I696" s="168"/>
      <c r="J696" s="179">
        <f>BK696</f>
        <v>0</v>
      </c>
      <c r="K696" s="165"/>
      <c r="L696" s="170"/>
      <c r="M696" s="171"/>
      <c r="N696" s="172"/>
      <c r="O696" s="172"/>
      <c r="P696" s="173">
        <f>SUM(P697:P700)</f>
        <v>0</v>
      </c>
      <c r="Q696" s="172"/>
      <c r="R696" s="173">
        <f>SUM(R697:R700)</f>
        <v>0</v>
      </c>
      <c r="S696" s="172"/>
      <c r="T696" s="174">
        <f>SUM(T697:T700)</f>
        <v>0</v>
      </c>
      <c r="AR696" s="175" t="s">
        <v>82</v>
      </c>
      <c r="AT696" s="176" t="s">
        <v>72</v>
      </c>
      <c r="AU696" s="176" t="s">
        <v>80</v>
      </c>
      <c r="AY696" s="175" t="s">
        <v>148</v>
      </c>
      <c r="BK696" s="177">
        <f>SUM(BK697:BK700)</f>
        <v>0</v>
      </c>
    </row>
    <row r="697" spans="1:65" s="2" customFormat="1" ht="16.5" customHeight="1">
      <c r="A697" s="36"/>
      <c r="B697" s="37"/>
      <c r="C697" s="180" t="s">
        <v>866</v>
      </c>
      <c r="D697" s="180" t="s">
        <v>150</v>
      </c>
      <c r="E697" s="181" t="s">
        <v>2068</v>
      </c>
      <c r="F697" s="182" t="s">
        <v>2069</v>
      </c>
      <c r="G697" s="183" t="s">
        <v>165</v>
      </c>
      <c r="H697" s="184">
        <v>2</v>
      </c>
      <c r="I697" s="185"/>
      <c r="J697" s="186">
        <f>ROUND(I697*H697,2)</f>
        <v>0</v>
      </c>
      <c r="K697" s="182" t="s">
        <v>19</v>
      </c>
      <c r="L697" s="41"/>
      <c r="M697" s="187" t="s">
        <v>19</v>
      </c>
      <c r="N697" s="188" t="s">
        <v>44</v>
      </c>
      <c r="O697" s="66"/>
      <c r="P697" s="189">
        <f>O697*H697</f>
        <v>0</v>
      </c>
      <c r="Q697" s="189">
        <v>0</v>
      </c>
      <c r="R697" s="189">
        <f>Q697*H697</f>
        <v>0</v>
      </c>
      <c r="S697" s="189">
        <v>0</v>
      </c>
      <c r="T697" s="190">
        <f>S697*H697</f>
        <v>0</v>
      </c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R697" s="191" t="s">
        <v>256</v>
      </c>
      <c r="AT697" s="191" t="s">
        <v>150</v>
      </c>
      <c r="AU697" s="191" t="s">
        <v>82</v>
      </c>
      <c r="AY697" s="19" t="s">
        <v>148</v>
      </c>
      <c r="BE697" s="192">
        <f>IF(N697="základní",J697,0)</f>
        <v>0</v>
      </c>
      <c r="BF697" s="192">
        <f>IF(N697="snížená",J697,0)</f>
        <v>0</v>
      </c>
      <c r="BG697" s="192">
        <f>IF(N697="zákl. přenesená",J697,0)</f>
        <v>0</v>
      </c>
      <c r="BH697" s="192">
        <f>IF(N697="sníž. přenesená",J697,0)</f>
        <v>0</v>
      </c>
      <c r="BI697" s="192">
        <f>IF(N697="nulová",J697,0)</f>
        <v>0</v>
      </c>
      <c r="BJ697" s="19" t="s">
        <v>80</v>
      </c>
      <c r="BK697" s="192">
        <f>ROUND(I697*H697,2)</f>
        <v>0</v>
      </c>
      <c r="BL697" s="19" t="s">
        <v>256</v>
      </c>
      <c r="BM697" s="191" t="s">
        <v>2070</v>
      </c>
    </row>
    <row r="698" spans="1:65" s="14" customFormat="1" ht="11.25">
      <c r="B698" s="209"/>
      <c r="C698" s="210"/>
      <c r="D698" s="200" t="s">
        <v>159</v>
      </c>
      <c r="E698" s="211" t="s">
        <v>19</v>
      </c>
      <c r="F698" s="212" t="s">
        <v>2071</v>
      </c>
      <c r="G698" s="210"/>
      <c r="H698" s="213">
        <v>2</v>
      </c>
      <c r="I698" s="214"/>
      <c r="J698" s="210"/>
      <c r="K698" s="210"/>
      <c r="L698" s="215"/>
      <c r="M698" s="216"/>
      <c r="N698" s="217"/>
      <c r="O698" s="217"/>
      <c r="P698" s="217"/>
      <c r="Q698" s="217"/>
      <c r="R698" s="217"/>
      <c r="S698" s="217"/>
      <c r="T698" s="218"/>
      <c r="AT698" s="219" t="s">
        <v>159</v>
      </c>
      <c r="AU698" s="219" t="s">
        <v>82</v>
      </c>
      <c r="AV698" s="14" t="s">
        <v>82</v>
      </c>
      <c r="AW698" s="14" t="s">
        <v>34</v>
      </c>
      <c r="AX698" s="14" t="s">
        <v>73</v>
      </c>
      <c r="AY698" s="219" t="s">
        <v>148</v>
      </c>
    </row>
    <row r="699" spans="1:65" s="15" customFormat="1" ht="11.25">
      <c r="B699" s="220"/>
      <c r="C699" s="221"/>
      <c r="D699" s="200" t="s">
        <v>159</v>
      </c>
      <c r="E699" s="222" t="s">
        <v>19</v>
      </c>
      <c r="F699" s="223" t="s">
        <v>162</v>
      </c>
      <c r="G699" s="221"/>
      <c r="H699" s="224">
        <v>2</v>
      </c>
      <c r="I699" s="225"/>
      <c r="J699" s="221"/>
      <c r="K699" s="221"/>
      <c r="L699" s="226"/>
      <c r="M699" s="227"/>
      <c r="N699" s="228"/>
      <c r="O699" s="228"/>
      <c r="P699" s="228"/>
      <c r="Q699" s="228"/>
      <c r="R699" s="228"/>
      <c r="S699" s="228"/>
      <c r="T699" s="229"/>
      <c r="AT699" s="230" t="s">
        <v>159</v>
      </c>
      <c r="AU699" s="230" t="s">
        <v>82</v>
      </c>
      <c r="AV699" s="15" t="s">
        <v>155</v>
      </c>
      <c r="AW699" s="15" t="s">
        <v>34</v>
      </c>
      <c r="AX699" s="15" t="s">
        <v>80</v>
      </c>
      <c r="AY699" s="230" t="s">
        <v>148</v>
      </c>
    </row>
    <row r="700" spans="1:65" s="2" customFormat="1" ht="16.5" customHeight="1">
      <c r="A700" s="36"/>
      <c r="B700" s="37"/>
      <c r="C700" s="231" t="s">
        <v>871</v>
      </c>
      <c r="D700" s="231" t="s">
        <v>234</v>
      </c>
      <c r="E700" s="232" t="s">
        <v>2072</v>
      </c>
      <c r="F700" s="233" t="s">
        <v>2073</v>
      </c>
      <c r="G700" s="234" t="s">
        <v>165</v>
      </c>
      <c r="H700" s="235">
        <v>2</v>
      </c>
      <c r="I700" s="236"/>
      <c r="J700" s="237">
        <f>ROUND(I700*H700,2)</f>
        <v>0</v>
      </c>
      <c r="K700" s="233" t="s">
        <v>19</v>
      </c>
      <c r="L700" s="238"/>
      <c r="M700" s="239" t="s">
        <v>19</v>
      </c>
      <c r="N700" s="240" t="s">
        <v>44</v>
      </c>
      <c r="O700" s="66"/>
      <c r="P700" s="189">
        <f>O700*H700</f>
        <v>0</v>
      </c>
      <c r="Q700" s="189">
        <v>0</v>
      </c>
      <c r="R700" s="189">
        <f>Q700*H700</f>
        <v>0</v>
      </c>
      <c r="S700" s="189">
        <v>0</v>
      </c>
      <c r="T700" s="190">
        <f>S700*H700</f>
        <v>0</v>
      </c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R700" s="191" t="s">
        <v>359</v>
      </c>
      <c r="AT700" s="191" t="s">
        <v>234</v>
      </c>
      <c r="AU700" s="191" t="s">
        <v>82</v>
      </c>
      <c r="AY700" s="19" t="s">
        <v>148</v>
      </c>
      <c r="BE700" s="192">
        <f>IF(N700="základní",J700,0)</f>
        <v>0</v>
      </c>
      <c r="BF700" s="192">
        <f>IF(N700="snížená",J700,0)</f>
        <v>0</v>
      </c>
      <c r="BG700" s="192">
        <f>IF(N700="zákl. přenesená",J700,0)</f>
        <v>0</v>
      </c>
      <c r="BH700" s="192">
        <f>IF(N700="sníž. přenesená",J700,0)</f>
        <v>0</v>
      </c>
      <c r="BI700" s="192">
        <f>IF(N700="nulová",J700,0)</f>
        <v>0</v>
      </c>
      <c r="BJ700" s="19" t="s">
        <v>80</v>
      </c>
      <c r="BK700" s="192">
        <f>ROUND(I700*H700,2)</f>
        <v>0</v>
      </c>
      <c r="BL700" s="19" t="s">
        <v>256</v>
      </c>
      <c r="BM700" s="191" t="s">
        <v>2074</v>
      </c>
    </row>
    <row r="701" spans="1:65" s="12" customFormat="1" ht="22.9" customHeight="1">
      <c r="B701" s="164"/>
      <c r="C701" s="165"/>
      <c r="D701" s="166" t="s">
        <v>72</v>
      </c>
      <c r="E701" s="178" t="s">
        <v>2075</v>
      </c>
      <c r="F701" s="178" t="s">
        <v>2076</v>
      </c>
      <c r="G701" s="165"/>
      <c r="H701" s="165"/>
      <c r="I701" s="168"/>
      <c r="J701" s="179">
        <f>BK701</f>
        <v>0</v>
      </c>
      <c r="K701" s="165"/>
      <c r="L701" s="170"/>
      <c r="M701" s="171"/>
      <c r="N701" s="172"/>
      <c r="O701" s="172"/>
      <c r="P701" s="173">
        <f>SUM(P702:P706)</f>
        <v>0</v>
      </c>
      <c r="Q701" s="172"/>
      <c r="R701" s="173">
        <f>SUM(R702:R706)</f>
        <v>3.234E-4</v>
      </c>
      <c r="S701" s="172"/>
      <c r="T701" s="174">
        <f>SUM(T702:T706)</f>
        <v>0</v>
      </c>
      <c r="AR701" s="175" t="s">
        <v>82</v>
      </c>
      <c r="AT701" s="176" t="s">
        <v>72</v>
      </c>
      <c r="AU701" s="176" t="s">
        <v>80</v>
      </c>
      <c r="AY701" s="175" t="s">
        <v>148</v>
      </c>
      <c r="BK701" s="177">
        <f>SUM(BK702:BK706)</f>
        <v>0</v>
      </c>
    </row>
    <row r="702" spans="1:65" s="2" customFormat="1" ht="16.5" customHeight="1">
      <c r="A702" s="36"/>
      <c r="B702" s="37"/>
      <c r="C702" s="180" t="s">
        <v>877</v>
      </c>
      <c r="D702" s="180" t="s">
        <v>150</v>
      </c>
      <c r="E702" s="181" t="s">
        <v>2077</v>
      </c>
      <c r="F702" s="182" t="s">
        <v>2078</v>
      </c>
      <c r="G702" s="183" t="s">
        <v>153</v>
      </c>
      <c r="H702" s="184">
        <v>1.54</v>
      </c>
      <c r="I702" s="185"/>
      <c r="J702" s="186">
        <f>ROUND(I702*H702,2)</f>
        <v>0</v>
      </c>
      <c r="K702" s="182" t="s">
        <v>154</v>
      </c>
      <c r="L702" s="41"/>
      <c r="M702" s="187" t="s">
        <v>19</v>
      </c>
      <c r="N702" s="188" t="s">
        <v>44</v>
      </c>
      <c r="O702" s="66"/>
      <c r="P702" s="189">
        <f>O702*H702</f>
        <v>0</v>
      </c>
      <c r="Q702" s="189">
        <v>2.1000000000000001E-4</v>
      </c>
      <c r="R702" s="189">
        <f>Q702*H702</f>
        <v>3.234E-4</v>
      </c>
      <c r="S702" s="189">
        <v>0</v>
      </c>
      <c r="T702" s="190">
        <f>S702*H702</f>
        <v>0</v>
      </c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R702" s="191" t="s">
        <v>256</v>
      </c>
      <c r="AT702" s="191" t="s">
        <v>150</v>
      </c>
      <c r="AU702" s="191" t="s">
        <v>82</v>
      </c>
      <c r="AY702" s="19" t="s">
        <v>148</v>
      </c>
      <c r="BE702" s="192">
        <f>IF(N702="základní",J702,0)</f>
        <v>0</v>
      </c>
      <c r="BF702" s="192">
        <f>IF(N702="snížená",J702,0)</f>
        <v>0</v>
      </c>
      <c r="BG702" s="192">
        <f>IF(N702="zákl. přenesená",J702,0)</f>
        <v>0</v>
      </c>
      <c r="BH702" s="192">
        <f>IF(N702="sníž. přenesená",J702,0)</f>
        <v>0</v>
      </c>
      <c r="BI702" s="192">
        <f>IF(N702="nulová",J702,0)</f>
        <v>0</v>
      </c>
      <c r="BJ702" s="19" t="s">
        <v>80</v>
      </c>
      <c r="BK702" s="192">
        <f>ROUND(I702*H702,2)</f>
        <v>0</v>
      </c>
      <c r="BL702" s="19" t="s">
        <v>256</v>
      </c>
      <c r="BM702" s="191" t="s">
        <v>2079</v>
      </c>
    </row>
    <row r="703" spans="1:65" s="2" customFormat="1" ht="11.25">
      <c r="A703" s="36"/>
      <c r="B703" s="37"/>
      <c r="C703" s="38"/>
      <c r="D703" s="193" t="s">
        <v>157</v>
      </c>
      <c r="E703" s="38"/>
      <c r="F703" s="194" t="s">
        <v>2080</v>
      </c>
      <c r="G703" s="38"/>
      <c r="H703" s="38"/>
      <c r="I703" s="195"/>
      <c r="J703" s="38"/>
      <c r="K703" s="38"/>
      <c r="L703" s="41"/>
      <c r="M703" s="196"/>
      <c r="N703" s="197"/>
      <c r="O703" s="66"/>
      <c r="P703" s="66"/>
      <c r="Q703" s="66"/>
      <c r="R703" s="66"/>
      <c r="S703" s="66"/>
      <c r="T703" s="67"/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T703" s="19" t="s">
        <v>157</v>
      </c>
      <c r="AU703" s="19" t="s">
        <v>82</v>
      </c>
    </row>
    <row r="704" spans="1:65" s="13" customFormat="1" ht="11.25">
      <c r="B704" s="198"/>
      <c r="C704" s="199"/>
      <c r="D704" s="200" t="s">
        <v>159</v>
      </c>
      <c r="E704" s="201" t="s">
        <v>19</v>
      </c>
      <c r="F704" s="202" t="s">
        <v>506</v>
      </c>
      <c r="G704" s="199"/>
      <c r="H704" s="201" t="s">
        <v>19</v>
      </c>
      <c r="I704" s="203"/>
      <c r="J704" s="199"/>
      <c r="K704" s="199"/>
      <c r="L704" s="204"/>
      <c r="M704" s="205"/>
      <c r="N704" s="206"/>
      <c r="O704" s="206"/>
      <c r="P704" s="206"/>
      <c r="Q704" s="206"/>
      <c r="R704" s="206"/>
      <c r="S704" s="206"/>
      <c r="T704" s="207"/>
      <c r="AT704" s="208" t="s">
        <v>159</v>
      </c>
      <c r="AU704" s="208" t="s">
        <v>82</v>
      </c>
      <c r="AV704" s="13" t="s">
        <v>80</v>
      </c>
      <c r="AW704" s="13" t="s">
        <v>34</v>
      </c>
      <c r="AX704" s="13" t="s">
        <v>73</v>
      </c>
      <c r="AY704" s="208" t="s">
        <v>148</v>
      </c>
    </row>
    <row r="705" spans="1:65" s="14" customFormat="1" ht="11.25">
      <c r="B705" s="209"/>
      <c r="C705" s="210"/>
      <c r="D705" s="200" t="s">
        <v>159</v>
      </c>
      <c r="E705" s="211" t="s">
        <v>19</v>
      </c>
      <c r="F705" s="212" t="s">
        <v>2081</v>
      </c>
      <c r="G705" s="210"/>
      <c r="H705" s="213">
        <v>1.54</v>
      </c>
      <c r="I705" s="214"/>
      <c r="J705" s="210"/>
      <c r="K705" s="210"/>
      <c r="L705" s="215"/>
      <c r="M705" s="216"/>
      <c r="N705" s="217"/>
      <c r="O705" s="217"/>
      <c r="P705" s="217"/>
      <c r="Q705" s="217"/>
      <c r="R705" s="217"/>
      <c r="S705" s="217"/>
      <c r="T705" s="218"/>
      <c r="AT705" s="219" t="s">
        <v>159</v>
      </c>
      <c r="AU705" s="219" t="s">
        <v>82</v>
      </c>
      <c r="AV705" s="14" t="s">
        <v>82</v>
      </c>
      <c r="AW705" s="14" t="s">
        <v>34</v>
      </c>
      <c r="AX705" s="14" t="s">
        <v>73</v>
      </c>
      <c r="AY705" s="219" t="s">
        <v>148</v>
      </c>
    </row>
    <row r="706" spans="1:65" s="15" customFormat="1" ht="11.25">
      <c r="B706" s="220"/>
      <c r="C706" s="221"/>
      <c r="D706" s="200" t="s">
        <v>159</v>
      </c>
      <c r="E706" s="222" t="s">
        <v>19</v>
      </c>
      <c r="F706" s="223" t="s">
        <v>162</v>
      </c>
      <c r="G706" s="221"/>
      <c r="H706" s="224">
        <v>1.54</v>
      </c>
      <c r="I706" s="225"/>
      <c r="J706" s="221"/>
      <c r="K706" s="221"/>
      <c r="L706" s="226"/>
      <c r="M706" s="227"/>
      <c r="N706" s="228"/>
      <c r="O706" s="228"/>
      <c r="P706" s="228"/>
      <c r="Q706" s="228"/>
      <c r="R706" s="228"/>
      <c r="S706" s="228"/>
      <c r="T706" s="229"/>
      <c r="AT706" s="230" t="s">
        <v>159</v>
      </c>
      <c r="AU706" s="230" t="s">
        <v>82</v>
      </c>
      <c r="AV706" s="15" t="s">
        <v>155</v>
      </c>
      <c r="AW706" s="15" t="s">
        <v>34</v>
      </c>
      <c r="AX706" s="15" t="s">
        <v>80</v>
      </c>
      <c r="AY706" s="230" t="s">
        <v>148</v>
      </c>
    </row>
    <row r="707" spans="1:65" s="12" customFormat="1" ht="22.9" customHeight="1">
      <c r="B707" s="164"/>
      <c r="C707" s="165"/>
      <c r="D707" s="166" t="s">
        <v>72</v>
      </c>
      <c r="E707" s="178" t="s">
        <v>1079</v>
      </c>
      <c r="F707" s="178" t="s">
        <v>1080</v>
      </c>
      <c r="G707" s="165"/>
      <c r="H707" s="165"/>
      <c r="I707" s="168"/>
      <c r="J707" s="179">
        <f>BK707</f>
        <v>0</v>
      </c>
      <c r="K707" s="165"/>
      <c r="L707" s="170"/>
      <c r="M707" s="171"/>
      <c r="N707" s="172"/>
      <c r="O707" s="172"/>
      <c r="P707" s="173">
        <f>SUM(P708:P789)</f>
        <v>0</v>
      </c>
      <c r="Q707" s="172"/>
      <c r="R707" s="173">
        <f>SUM(R708:R789)</f>
        <v>29.17778264</v>
      </c>
      <c r="S707" s="172"/>
      <c r="T707" s="174">
        <f>SUM(T708:T789)</f>
        <v>0</v>
      </c>
      <c r="AR707" s="175" t="s">
        <v>82</v>
      </c>
      <c r="AT707" s="176" t="s">
        <v>72</v>
      </c>
      <c r="AU707" s="176" t="s">
        <v>80</v>
      </c>
      <c r="AY707" s="175" t="s">
        <v>148</v>
      </c>
      <c r="BK707" s="177">
        <f>SUM(BK708:BK789)</f>
        <v>0</v>
      </c>
    </row>
    <row r="708" spans="1:65" s="2" customFormat="1" ht="16.5" customHeight="1">
      <c r="A708" s="36"/>
      <c r="B708" s="37"/>
      <c r="C708" s="180" t="s">
        <v>885</v>
      </c>
      <c r="D708" s="180" t="s">
        <v>150</v>
      </c>
      <c r="E708" s="181" t="s">
        <v>1082</v>
      </c>
      <c r="F708" s="182" t="s">
        <v>1083</v>
      </c>
      <c r="G708" s="183" t="s">
        <v>480</v>
      </c>
      <c r="H708" s="184">
        <v>468.476</v>
      </c>
      <c r="I708" s="185"/>
      <c r="J708" s="186">
        <f>ROUND(I708*H708,2)</f>
        <v>0</v>
      </c>
      <c r="K708" s="182" t="s">
        <v>154</v>
      </c>
      <c r="L708" s="41"/>
      <c r="M708" s="187" t="s">
        <v>19</v>
      </c>
      <c r="N708" s="188" t="s">
        <v>44</v>
      </c>
      <c r="O708" s="66"/>
      <c r="P708" s="189">
        <f>O708*H708</f>
        <v>0</v>
      </c>
      <c r="Q708" s="189">
        <v>1.3999999999999999E-4</v>
      </c>
      <c r="R708" s="189">
        <f>Q708*H708</f>
        <v>6.5586639999999988E-2</v>
      </c>
      <c r="S708" s="189">
        <v>0</v>
      </c>
      <c r="T708" s="190">
        <f>S708*H708</f>
        <v>0</v>
      </c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R708" s="191" t="s">
        <v>155</v>
      </c>
      <c r="AT708" s="191" t="s">
        <v>150</v>
      </c>
      <c r="AU708" s="191" t="s">
        <v>82</v>
      </c>
      <c r="AY708" s="19" t="s">
        <v>148</v>
      </c>
      <c r="BE708" s="192">
        <f>IF(N708="základní",J708,0)</f>
        <v>0</v>
      </c>
      <c r="BF708" s="192">
        <f>IF(N708="snížená",J708,0)</f>
        <v>0</v>
      </c>
      <c r="BG708" s="192">
        <f>IF(N708="zákl. přenesená",J708,0)</f>
        <v>0</v>
      </c>
      <c r="BH708" s="192">
        <f>IF(N708="sníž. přenesená",J708,0)</f>
        <v>0</v>
      </c>
      <c r="BI708" s="192">
        <f>IF(N708="nulová",J708,0)</f>
        <v>0</v>
      </c>
      <c r="BJ708" s="19" t="s">
        <v>80</v>
      </c>
      <c r="BK708" s="192">
        <f>ROUND(I708*H708,2)</f>
        <v>0</v>
      </c>
      <c r="BL708" s="19" t="s">
        <v>155</v>
      </c>
      <c r="BM708" s="191" t="s">
        <v>2082</v>
      </c>
    </row>
    <row r="709" spans="1:65" s="2" customFormat="1" ht="11.25">
      <c r="A709" s="36"/>
      <c r="B709" s="37"/>
      <c r="C709" s="38"/>
      <c r="D709" s="193" t="s">
        <v>157</v>
      </c>
      <c r="E709" s="38"/>
      <c r="F709" s="194" t="s">
        <v>1085</v>
      </c>
      <c r="G709" s="38"/>
      <c r="H709" s="38"/>
      <c r="I709" s="195"/>
      <c r="J709" s="38"/>
      <c r="K709" s="38"/>
      <c r="L709" s="41"/>
      <c r="M709" s="196"/>
      <c r="N709" s="197"/>
      <c r="O709" s="66"/>
      <c r="P709" s="66"/>
      <c r="Q709" s="66"/>
      <c r="R709" s="66"/>
      <c r="S709" s="66"/>
      <c r="T709" s="67"/>
      <c r="U709" s="36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  <c r="AT709" s="19" t="s">
        <v>157</v>
      </c>
      <c r="AU709" s="19" t="s">
        <v>82</v>
      </c>
    </row>
    <row r="710" spans="1:65" s="13" customFormat="1" ht="11.25">
      <c r="B710" s="198"/>
      <c r="C710" s="199"/>
      <c r="D710" s="200" t="s">
        <v>159</v>
      </c>
      <c r="E710" s="201" t="s">
        <v>19</v>
      </c>
      <c r="F710" s="202" t="s">
        <v>1841</v>
      </c>
      <c r="G710" s="199"/>
      <c r="H710" s="201" t="s">
        <v>19</v>
      </c>
      <c r="I710" s="203"/>
      <c r="J710" s="199"/>
      <c r="K710" s="199"/>
      <c r="L710" s="204"/>
      <c r="M710" s="205"/>
      <c r="N710" s="206"/>
      <c r="O710" s="206"/>
      <c r="P710" s="206"/>
      <c r="Q710" s="206"/>
      <c r="R710" s="206"/>
      <c r="S710" s="206"/>
      <c r="T710" s="207"/>
      <c r="AT710" s="208" t="s">
        <v>159</v>
      </c>
      <c r="AU710" s="208" t="s">
        <v>82</v>
      </c>
      <c r="AV710" s="13" t="s">
        <v>80</v>
      </c>
      <c r="AW710" s="13" t="s">
        <v>34</v>
      </c>
      <c r="AX710" s="13" t="s">
        <v>73</v>
      </c>
      <c r="AY710" s="208" t="s">
        <v>148</v>
      </c>
    </row>
    <row r="711" spans="1:65" s="14" customFormat="1" ht="11.25">
      <c r="B711" s="209"/>
      <c r="C711" s="210"/>
      <c r="D711" s="200" t="s">
        <v>159</v>
      </c>
      <c r="E711" s="211" t="s">
        <v>19</v>
      </c>
      <c r="F711" s="212" t="s">
        <v>2083</v>
      </c>
      <c r="G711" s="210"/>
      <c r="H711" s="213">
        <v>27.42</v>
      </c>
      <c r="I711" s="214"/>
      <c r="J711" s="210"/>
      <c r="K711" s="210"/>
      <c r="L711" s="215"/>
      <c r="M711" s="216"/>
      <c r="N711" s="217"/>
      <c r="O711" s="217"/>
      <c r="P711" s="217"/>
      <c r="Q711" s="217"/>
      <c r="R711" s="217"/>
      <c r="S711" s="217"/>
      <c r="T711" s="218"/>
      <c r="AT711" s="219" t="s">
        <v>159</v>
      </c>
      <c r="AU711" s="219" t="s">
        <v>82</v>
      </c>
      <c r="AV711" s="14" t="s">
        <v>82</v>
      </c>
      <c r="AW711" s="14" t="s">
        <v>34</v>
      </c>
      <c r="AX711" s="14" t="s">
        <v>73</v>
      </c>
      <c r="AY711" s="219" t="s">
        <v>148</v>
      </c>
    </row>
    <row r="712" spans="1:65" s="14" customFormat="1" ht="11.25">
      <c r="B712" s="209"/>
      <c r="C712" s="210"/>
      <c r="D712" s="200" t="s">
        <v>159</v>
      </c>
      <c r="E712" s="211" t="s">
        <v>19</v>
      </c>
      <c r="F712" s="212" t="s">
        <v>2084</v>
      </c>
      <c r="G712" s="210"/>
      <c r="H712" s="213">
        <v>54.84</v>
      </c>
      <c r="I712" s="214"/>
      <c r="J712" s="210"/>
      <c r="K712" s="210"/>
      <c r="L712" s="215"/>
      <c r="M712" s="216"/>
      <c r="N712" s="217"/>
      <c r="O712" s="217"/>
      <c r="P712" s="217"/>
      <c r="Q712" s="217"/>
      <c r="R712" s="217"/>
      <c r="S712" s="217"/>
      <c r="T712" s="218"/>
      <c r="AT712" s="219" t="s">
        <v>159</v>
      </c>
      <c r="AU712" s="219" t="s">
        <v>82</v>
      </c>
      <c r="AV712" s="14" t="s">
        <v>82</v>
      </c>
      <c r="AW712" s="14" t="s">
        <v>34</v>
      </c>
      <c r="AX712" s="14" t="s">
        <v>73</v>
      </c>
      <c r="AY712" s="219" t="s">
        <v>148</v>
      </c>
    </row>
    <row r="713" spans="1:65" s="14" customFormat="1" ht="11.25">
      <c r="B713" s="209"/>
      <c r="C713" s="210"/>
      <c r="D713" s="200" t="s">
        <v>159</v>
      </c>
      <c r="E713" s="211" t="s">
        <v>19</v>
      </c>
      <c r="F713" s="212" t="s">
        <v>2085</v>
      </c>
      <c r="G713" s="210"/>
      <c r="H713" s="213">
        <v>45.24</v>
      </c>
      <c r="I713" s="214"/>
      <c r="J713" s="210"/>
      <c r="K713" s="210"/>
      <c r="L713" s="215"/>
      <c r="M713" s="216"/>
      <c r="N713" s="217"/>
      <c r="O713" s="217"/>
      <c r="P713" s="217"/>
      <c r="Q713" s="217"/>
      <c r="R713" s="217"/>
      <c r="S713" s="217"/>
      <c r="T713" s="218"/>
      <c r="AT713" s="219" t="s">
        <v>159</v>
      </c>
      <c r="AU713" s="219" t="s">
        <v>82</v>
      </c>
      <c r="AV713" s="14" t="s">
        <v>82</v>
      </c>
      <c r="AW713" s="14" t="s">
        <v>34</v>
      </c>
      <c r="AX713" s="14" t="s">
        <v>73</v>
      </c>
      <c r="AY713" s="219" t="s">
        <v>148</v>
      </c>
    </row>
    <row r="714" spans="1:65" s="14" customFormat="1" ht="11.25">
      <c r="B714" s="209"/>
      <c r="C714" s="210"/>
      <c r="D714" s="200" t="s">
        <v>159</v>
      </c>
      <c r="E714" s="211" t="s">
        <v>19</v>
      </c>
      <c r="F714" s="212" t="s">
        <v>2086</v>
      </c>
      <c r="G714" s="210"/>
      <c r="H714" s="213">
        <v>90.48</v>
      </c>
      <c r="I714" s="214"/>
      <c r="J714" s="210"/>
      <c r="K714" s="210"/>
      <c r="L714" s="215"/>
      <c r="M714" s="216"/>
      <c r="N714" s="217"/>
      <c r="O714" s="217"/>
      <c r="P714" s="217"/>
      <c r="Q714" s="217"/>
      <c r="R714" s="217"/>
      <c r="S714" s="217"/>
      <c r="T714" s="218"/>
      <c r="AT714" s="219" t="s">
        <v>159</v>
      </c>
      <c r="AU714" s="219" t="s">
        <v>82</v>
      </c>
      <c r="AV714" s="14" t="s">
        <v>82</v>
      </c>
      <c r="AW714" s="14" t="s">
        <v>34</v>
      </c>
      <c r="AX714" s="14" t="s">
        <v>73</v>
      </c>
      <c r="AY714" s="219" t="s">
        <v>148</v>
      </c>
    </row>
    <row r="715" spans="1:65" s="14" customFormat="1" ht="11.25">
      <c r="B715" s="209"/>
      <c r="C715" s="210"/>
      <c r="D715" s="200" t="s">
        <v>159</v>
      </c>
      <c r="E715" s="211" t="s">
        <v>19</v>
      </c>
      <c r="F715" s="212" t="s">
        <v>2087</v>
      </c>
      <c r="G715" s="210"/>
      <c r="H715" s="213">
        <v>31.196000000000002</v>
      </c>
      <c r="I715" s="214"/>
      <c r="J715" s="210"/>
      <c r="K715" s="210"/>
      <c r="L715" s="215"/>
      <c r="M715" s="216"/>
      <c r="N715" s="217"/>
      <c r="O715" s="217"/>
      <c r="P715" s="217"/>
      <c r="Q715" s="217"/>
      <c r="R715" s="217"/>
      <c r="S715" s="217"/>
      <c r="T715" s="218"/>
      <c r="AT715" s="219" t="s">
        <v>159</v>
      </c>
      <c r="AU715" s="219" t="s">
        <v>82</v>
      </c>
      <c r="AV715" s="14" t="s">
        <v>82</v>
      </c>
      <c r="AW715" s="14" t="s">
        <v>34</v>
      </c>
      <c r="AX715" s="14" t="s">
        <v>73</v>
      </c>
      <c r="AY715" s="219" t="s">
        <v>148</v>
      </c>
    </row>
    <row r="716" spans="1:65" s="14" customFormat="1" ht="11.25">
      <c r="B716" s="209"/>
      <c r="C716" s="210"/>
      <c r="D716" s="200" t="s">
        <v>159</v>
      </c>
      <c r="E716" s="211" t="s">
        <v>19</v>
      </c>
      <c r="F716" s="212" t="s">
        <v>2088</v>
      </c>
      <c r="G716" s="210"/>
      <c r="H716" s="213">
        <v>170.16</v>
      </c>
      <c r="I716" s="214"/>
      <c r="J716" s="210"/>
      <c r="K716" s="210"/>
      <c r="L716" s="215"/>
      <c r="M716" s="216"/>
      <c r="N716" s="217"/>
      <c r="O716" s="217"/>
      <c r="P716" s="217"/>
      <c r="Q716" s="217"/>
      <c r="R716" s="217"/>
      <c r="S716" s="217"/>
      <c r="T716" s="218"/>
      <c r="AT716" s="219" t="s">
        <v>159</v>
      </c>
      <c r="AU716" s="219" t="s">
        <v>82</v>
      </c>
      <c r="AV716" s="14" t="s">
        <v>82</v>
      </c>
      <c r="AW716" s="14" t="s">
        <v>34</v>
      </c>
      <c r="AX716" s="14" t="s">
        <v>73</v>
      </c>
      <c r="AY716" s="219" t="s">
        <v>148</v>
      </c>
    </row>
    <row r="717" spans="1:65" s="14" customFormat="1" ht="11.25">
      <c r="B717" s="209"/>
      <c r="C717" s="210"/>
      <c r="D717" s="200" t="s">
        <v>159</v>
      </c>
      <c r="E717" s="211" t="s">
        <v>19</v>
      </c>
      <c r="F717" s="212" t="s">
        <v>2089</v>
      </c>
      <c r="G717" s="210"/>
      <c r="H717" s="213">
        <v>16.38</v>
      </c>
      <c r="I717" s="214"/>
      <c r="J717" s="210"/>
      <c r="K717" s="210"/>
      <c r="L717" s="215"/>
      <c r="M717" s="216"/>
      <c r="N717" s="217"/>
      <c r="O717" s="217"/>
      <c r="P717" s="217"/>
      <c r="Q717" s="217"/>
      <c r="R717" s="217"/>
      <c r="S717" s="217"/>
      <c r="T717" s="218"/>
      <c r="AT717" s="219" t="s">
        <v>159</v>
      </c>
      <c r="AU717" s="219" t="s">
        <v>82</v>
      </c>
      <c r="AV717" s="14" t="s">
        <v>82</v>
      </c>
      <c r="AW717" s="14" t="s">
        <v>34</v>
      </c>
      <c r="AX717" s="14" t="s">
        <v>73</v>
      </c>
      <c r="AY717" s="219" t="s">
        <v>148</v>
      </c>
    </row>
    <row r="718" spans="1:65" s="14" customFormat="1" ht="11.25">
      <c r="B718" s="209"/>
      <c r="C718" s="210"/>
      <c r="D718" s="200" t="s">
        <v>159</v>
      </c>
      <c r="E718" s="211" t="s">
        <v>19</v>
      </c>
      <c r="F718" s="212" t="s">
        <v>2090</v>
      </c>
      <c r="G718" s="210"/>
      <c r="H718" s="213">
        <v>32.76</v>
      </c>
      <c r="I718" s="214"/>
      <c r="J718" s="210"/>
      <c r="K718" s="210"/>
      <c r="L718" s="215"/>
      <c r="M718" s="216"/>
      <c r="N718" s="217"/>
      <c r="O718" s="217"/>
      <c r="P718" s="217"/>
      <c r="Q718" s="217"/>
      <c r="R718" s="217"/>
      <c r="S718" s="217"/>
      <c r="T718" s="218"/>
      <c r="AT718" s="219" t="s">
        <v>159</v>
      </c>
      <c r="AU718" s="219" t="s">
        <v>82</v>
      </c>
      <c r="AV718" s="14" t="s">
        <v>82</v>
      </c>
      <c r="AW718" s="14" t="s">
        <v>34</v>
      </c>
      <c r="AX718" s="14" t="s">
        <v>73</v>
      </c>
      <c r="AY718" s="219" t="s">
        <v>148</v>
      </c>
    </row>
    <row r="719" spans="1:65" s="15" customFormat="1" ht="11.25">
      <c r="B719" s="220"/>
      <c r="C719" s="221"/>
      <c r="D719" s="200" t="s">
        <v>159</v>
      </c>
      <c r="E719" s="222" t="s">
        <v>19</v>
      </c>
      <c r="F719" s="223" t="s">
        <v>162</v>
      </c>
      <c r="G719" s="221"/>
      <c r="H719" s="224">
        <v>468.476</v>
      </c>
      <c r="I719" s="225"/>
      <c r="J719" s="221"/>
      <c r="K719" s="221"/>
      <c r="L719" s="226"/>
      <c r="M719" s="227"/>
      <c r="N719" s="228"/>
      <c r="O719" s="228"/>
      <c r="P719" s="228"/>
      <c r="Q719" s="228"/>
      <c r="R719" s="228"/>
      <c r="S719" s="228"/>
      <c r="T719" s="229"/>
      <c r="AT719" s="230" t="s">
        <v>159</v>
      </c>
      <c r="AU719" s="230" t="s">
        <v>82</v>
      </c>
      <c r="AV719" s="15" t="s">
        <v>155</v>
      </c>
      <c r="AW719" s="15" t="s">
        <v>34</v>
      </c>
      <c r="AX719" s="15" t="s">
        <v>80</v>
      </c>
      <c r="AY719" s="230" t="s">
        <v>148</v>
      </c>
    </row>
    <row r="720" spans="1:65" s="2" customFormat="1" ht="24.2" customHeight="1">
      <c r="A720" s="36"/>
      <c r="B720" s="37"/>
      <c r="C720" s="180" t="s">
        <v>891</v>
      </c>
      <c r="D720" s="180" t="s">
        <v>150</v>
      </c>
      <c r="E720" s="181" t="s">
        <v>1106</v>
      </c>
      <c r="F720" s="182" t="s">
        <v>1107</v>
      </c>
      <c r="G720" s="183" t="s">
        <v>153</v>
      </c>
      <c r="H720" s="184">
        <v>16.605</v>
      </c>
      <c r="I720" s="185"/>
      <c r="J720" s="186">
        <f>ROUND(I720*H720,2)</f>
        <v>0</v>
      </c>
      <c r="K720" s="182" t="s">
        <v>154</v>
      </c>
      <c r="L720" s="41"/>
      <c r="M720" s="187" t="s">
        <v>19</v>
      </c>
      <c r="N720" s="188" t="s">
        <v>44</v>
      </c>
      <c r="O720" s="66"/>
      <c r="P720" s="189">
        <f>O720*H720</f>
        <v>0</v>
      </c>
      <c r="Q720" s="189">
        <v>0</v>
      </c>
      <c r="R720" s="189">
        <f>Q720*H720</f>
        <v>0</v>
      </c>
      <c r="S720" s="189">
        <v>0</v>
      </c>
      <c r="T720" s="190">
        <f>S720*H720</f>
        <v>0</v>
      </c>
      <c r="U720" s="36"/>
      <c r="V720" s="36"/>
      <c r="W720" s="36"/>
      <c r="X720" s="36"/>
      <c r="Y720" s="36"/>
      <c r="Z720" s="36"/>
      <c r="AA720" s="36"/>
      <c r="AB720" s="36"/>
      <c r="AC720" s="36"/>
      <c r="AD720" s="36"/>
      <c r="AE720" s="36"/>
      <c r="AR720" s="191" t="s">
        <v>256</v>
      </c>
      <c r="AT720" s="191" t="s">
        <v>150</v>
      </c>
      <c r="AU720" s="191" t="s">
        <v>82</v>
      </c>
      <c r="AY720" s="19" t="s">
        <v>148</v>
      </c>
      <c r="BE720" s="192">
        <f>IF(N720="základní",J720,0)</f>
        <v>0</v>
      </c>
      <c r="BF720" s="192">
        <f>IF(N720="snížená",J720,0)</f>
        <v>0</v>
      </c>
      <c r="BG720" s="192">
        <f>IF(N720="zákl. přenesená",J720,0)</f>
        <v>0</v>
      </c>
      <c r="BH720" s="192">
        <f>IF(N720="sníž. přenesená",J720,0)</f>
        <v>0</v>
      </c>
      <c r="BI720" s="192">
        <f>IF(N720="nulová",J720,0)</f>
        <v>0</v>
      </c>
      <c r="BJ720" s="19" t="s">
        <v>80</v>
      </c>
      <c r="BK720" s="192">
        <f>ROUND(I720*H720,2)</f>
        <v>0</v>
      </c>
      <c r="BL720" s="19" t="s">
        <v>256</v>
      </c>
      <c r="BM720" s="191" t="s">
        <v>2091</v>
      </c>
    </row>
    <row r="721" spans="1:65" s="2" customFormat="1" ht="11.25">
      <c r="A721" s="36"/>
      <c r="B721" s="37"/>
      <c r="C721" s="38"/>
      <c r="D721" s="193" t="s">
        <v>157</v>
      </c>
      <c r="E721" s="38"/>
      <c r="F721" s="194" t="s">
        <v>1109</v>
      </c>
      <c r="G721" s="38"/>
      <c r="H721" s="38"/>
      <c r="I721" s="195"/>
      <c r="J721" s="38"/>
      <c r="K721" s="38"/>
      <c r="L721" s="41"/>
      <c r="M721" s="196"/>
      <c r="N721" s="197"/>
      <c r="O721" s="66"/>
      <c r="P721" s="66"/>
      <c r="Q721" s="66"/>
      <c r="R721" s="66"/>
      <c r="S721" s="66"/>
      <c r="T721" s="67"/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T721" s="19" t="s">
        <v>157</v>
      </c>
      <c r="AU721" s="19" t="s">
        <v>82</v>
      </c>
    </row>
    <row r="722" spans="1:65" s="14" customFormat="1" ht="11.25">
      <c r="B722" s="209"/>
      <c r="C722" s="210"/>
      <c r="D722" s="200" t="s">
        <v>159</v>
      </c>
      <c r="E722" s="211" t="s">
        <v>19</v>
      </c>
      <c r="F722" s="212" t="s">
        <v>2092</v>
      </c>
      <c r="G722" s="210"/>
      <c r="H722" s="213">
        <v>16.605</v>
      </c>
      <c r="I722" s="214"/>
      <c r="J722" s="210"/>
      <c r="K722" s="210"/>
      <c r="L722" s="215"/>
      <c r="M722" s="216"/>
      <c r="N722" s="217"/>
      <c r="O722" s="217"/>
      <c r="P722" s="217"/>
      <c r="Q722" s="217"/>
      <c r="R722" s="217"/>
      <c r="S722" s="217"/>
      <c r="T722" s="218"/>
      <c r="AT722" s="219" t="s">
        <v>159</v>
      </c>
      <c r="AU722" s="219" t="s">
        <v>82</v>
      </c>
      <c r="AV722" s="14" t="s">
        <v>82</v>
      </c>
      <c r="AW722" s="14" t="s">
        <v>34</v>
      </c>
      <c r="AX722" s="14" t="s">
        <v>73</v>
      </c>
      <c r="AY722" s="219" t="s">
        <v>148</v>
      </c>
    </row>
    <row r="723" spans="1:65" s="15" customFormat="1" ht="11.25">
      <c r="B723" s="220"/>
      <c r="C723" s="221"/>
      <c r="D723" s="200" t="s">
        <v>159</v>
      </c>
      <c r="E723" s="222" t="s">
        <v>19</v>
      </c>
      <c r="F723" s="223" t="s">
        <v>162</v>
      </c>
      <c r="G723" s="221"/>
      <c r="H723" s="224">
        <v>16.605</v>
      </c>
      <c r="I723" s="225"/>
      <c r="J723" s="221"/>
      <c r="K723" s="221"/>
      <c r="L723" s="226"/>
      <c r="M723" s="227"/>
      <c r="N723" s="228"/>
      <c r="O723" s="228"/>
      <c r="P723" s="228"/>
      <c r="Q723" s="228"/>
      <c r="R723" s="228"/>
      <c r="S723" s="228"/>
      <c r="T723" s="229"/>
      <c r="AT723" s="230" t="s">
        <v>159</v>
      </c>
      <c r="AU723" s="230" t="s">
        <v>82</v>
      </c>
      <c r="AV723" s="15" t="s">
        <v>155</v>
      </c>
      <c r="AW723" s="15" t="s">
        <v>34</v>
      </c>
      <c r="AX723" s="15" t="s">
        <v>80</v>
      </c>
      <c r="AY723" s="230" t="s">
        <v>148</v>
      </c>
    </row>
    <row r="724" spans="1:65" s="2" customFormat="1" ht="24.2" customHeight="1">
      <c r="A724" s="36"/>
      <c r="B724" s="37"/>
      <c r="C724" s="180" t="s">
        <v>898</v>
      </c>
      <c r="D724" s="180" t="s">
        <v>150</v>
      </c>
      <c r="E724" s="181" t="s">
        <v>2093</v>
      </c>
      <c r="F724" s="182" t="s">
        <v>2094</v>
      </c>
      <c r="G724" s="183" t="s">
        <v>153</v>
      </c>
      <c r="H724" s="184">
        <v>678.56100000000004</v>
      </c>
      <c r="I724" s="185"/>
      <c r="J724" s="186">
        <f>ROUND(I724*H724,2)</f>
        <v>0</v>
      </c>
      <c r="K724" s="182" t="s">
        <v>154</v>
      </c>
      <c r="L724" s="41"/>
      <c r="M724" s="187" t="s">
        <v>19</v>
      </c>
      <c r="N724" s="188" t="s">
        <v>44</v>
      </c>
      <c r="O724" s="66"/>
      <c r="P724" s="189">
        <f>O724*H724</f>
        <v>0</v>
      </c>
      <c r="Q724" s="189">
        <v>0</v>
      </c>
      <c r="R724" s="189">
        <f>Q724*H724</f>
        <v>0</v>
      </c>
      <c r="S724" s="189">
        <v>0</v>
      </c>
      <c r="T724" s="190">
        <f>S724*H724</f>
        <v>0</v>
      </c>
      <c r="U724" s="36"/>
      <c r="V724" s="36"/>
      <c r="W724" s="36"/>
      <c r="X724" s="36"/>
      <c r="Y724" s="36"/>
      <c r="Z724" s="36"/>
      <c r="AA724" s="36"/>
      <c r="AB724" s="36"/>
      <c r="AC724" s="36"/>
      <c r="AD724" s="36"/>
      <c r="AE724" s="36"/>
      <c r="AR724" s="191" t="s">
        <v>256</v>
      </c>
      <c r="AT724" s="191" t="s">
        <v>150</v>
      </c>
      <c r="AU724" s="191" t="s">
        <v>82</v>
      </c>
      <c r="AY724" s="19" t="s">
        <v>148</v>
      </c>
      <c r="BE724" s="192">
        <f>IF(N724="základní",J724,0)</f>
        <v>0</v>
      </c>
      <c r="BF724" s="192">
        <f>IF(N724="snížená",J724,0)</f>
        <v>0</v>
      </c>
      <c r="BG724" s="192">
        <f>IF(N724="zákl. přenesená",J724,0)</f>
        <v>0</v>
      </c>
      <c r="BH724" s="192">
        <f>IF(N724="sníž. přenesená",J724,0)</f>
        <v>0</v>
      </c>
      <c r="BI724" s="192">
        <f>IF(N724="nulová",J724,0)</f>
        <v>0</v>
      </c>
      <c r="BJ724" s="19" t="s">
        <v>80</v>
      </c>
      <c r="BK724" s="192">
        <f>ROUND(I724*H724,2)</f>
        <v>0</v>
      </c>
      <c r="BL724" s="19" t="s">
        <v>256</v>
      </c>
      <c r="BM724" s="191" t="s">
        <v>2095</v>
      </c>
    </row>
    <row r="725" spans="1:65" s="2" customFormat="1" ht="11.25">
      <c r="A725" s="36"/>
      <c r="B725" s="37"/>
      <c r="C725" s="38"/>
      <c r="D725" s="193" t="s">
        <v>157</v>
      </c>
      <c r="E725" s="38"/>
      <c r="F725" s="194" t="s">
        <v>2096</v>
      </c>
      <c r="G725" s="38"/>
      <c r="H725" s="38"/>
      <c r="I725" s="195"/>
      <c r="J725" s="38"/>
      <c r="K725" s="38"/>
      <c r="L725" s="41"/>
      <c r="M725" s="196"/>
      <c r="N725" s="197"/>
      <c r="O725" s="66"/>
      <c r="P725" s="66"/>
      <c r="Q725" s="66"/>
      <c r="R725" s="66"/>
      <c r="S725" s="66"/>
      <c r="T725" s="67"/>
      <c r="U725" s="36"/>
      <c r="V725" s="36"/>
      <c r="W725" s="36"/>
      <c r="X725" s="36"/>
      <c r="Y725" s="36"/>
      <c r="Z725" s="36"/>
      <c r="AA725" s="36"/>
      <c r="AB725" s="36"/>
      <c r="AC725" s="36"/>
      <c r="AD725" s="36"/>
      <c r="AE725" s="36"/>
      <c r="AT725" s="19" t="s">
        <v>157</v>
      </c>
      <c r="AU725" s="19" t="s">
        <v>82</v>
      </c>
    </row>
    <row r="726" spans="1:65" s="13" customFormat="1" ht="11.25">
      <c r="B726" s="198"/>
      <c r="C726" s="199"/>
      <c r="D726" s="200" t="s">
        <v>159</v>
      </c>
      <c r="E726" s="201" t="s">
        <v>19</v>
      </c>
      <c r="F726" s="202" t="s">
        <v>2097</v>
      </c>
      <c r="G726" s="199"/>
      <c r="H726" s="201" t="s">
        <v>19</v>
      </c>
      <c r="I726" s="203"/>
      <c r="J726" s="199"/>
      <c r="K726" s="199"/>
      <c r="L726" s="204"/>
      <c r="M726" s="205"/>
      <c r="N726" s="206"/>
      <c r="O726" s="206"/>
      <c r="P726" s="206"/>
      <c r="Q726" s="206"/>
      <c r="R726" s="206"/>
      <c r="S726" s="206"/>
      <c r="T726" s="207"/>
      <c r="AT726" s="208" t="s">
        <v>159</v>
      </c>
      <c r="AU726" s="208" t="s">
        <v>82</v>
      </c>
      <c r="AV726" s="13" t="s">
        <v>80</v>
      </c>
      <c r="AW726" s="13" t="s">
        <v>34</v>
      </c>
      <c r="AX726" s="13" t="s">
        <v>73</v>
      </c>
      <c r="AY726" s="208" t="s">
        <v>148</v>
      </c>
    </row>
    <row r="727" spans="1:65" s="13" customFormat="1" ht="11.25">
      <c r="B727" s="198"/>
      <c r="C727" s="199"/>
      <c r="D727" s="200" t="s">
        <v>159</v>
      </c>
      <c r="E727" s="201" t="s">
        <v>19</v>
      </c>
      <c r="F727" s="202" t="s">
        <v>2098</v>
      </c>
      <c r="G727" s="199"/>
      <c r="H727" s="201" t="s">
        <v>19</v>
      </c>
      <c r="I727" s="203"/>
      <c r="J727" s="199"/>
      <c r="K727" s="199"/>
      <c r="L727" s="204"/>
      <c r="M727" s="205"/>
      <c r="N727" s="206"/>
      <c r="O727" s="206"/>
      <c r="P727" s="206"/>
      <c r="Q727" s="206"/>
      <c r="R727" s="206"/>
      <c r="S727" s="206"/>
      <c r="T727" s="207"/>
      <c r="AT727" s="208" t="s">
        <v>159</v>
      </c>
      <c r="AU727" s="208" t="s">
        <v>82</v>
      </c>
      <c r="AV727" s="13" t="s">
        <v>80</v>
      </c>
      <c r="AW727" s="13" t="s">
        <v>34</v>
      </c>
      <c r="AX727" s="13" t="s">
        <v>73</v>
      </c>
      <c r="AY727" s="208" t="s">
        <v>148</v>
      </c>
    </row>
    <row r="728" spans="1:65" s="13" customFormat="1" ht="11.25">
      <c r="B728" s="198"/>
      <c r="C728" s="199"/>
      <c r="D728" s="200" t="s">
        <v>159</v>
      </c>
      <c r="E728" s="201" t="s">
        <v>19</v>
      </c>
      <c r="F728" s="202" t="s">
        <v>2099</v>
      </c>
      <c r="G728" s="199"/>
      <c r="H728" s="201" t="s">
        <v>19</v>
      </c>
      <c r="I728" s="203"/>
      <c r="J728" s="199"/>
      <c r="K728" s="199"/>
      <c r="L728" s="204"/>
      <c r="M728" s="205"/>
      <c r="N728" s="206"/>
      <c r="O728" s="206"/>
      <c r="P728" s="206"/>
      <c r="Q728" s="206"/>
      <c r="R728" s="206"/>
      <c r="S728" s="206"/>
      <c r="T728" s="207"/>
      <c r="AT728" s="208" t="s">
        <v>159</v>
      </c>
      <c r="AU728" s="208" t="s">
        <v>82</v>
      </c>
      <c r="AV728" s="13" t="s">
        <v>80</v>
      </c>
      <c r="AW728" s="13" t="s">
        <v>34</v>
      </c>
      <c r="AX728" s="13" t="s">
        <v>73</v>
      </c>
      <c r="AY728" s="208" t="s">
        <v>148</v>
      </c>
    </row>
    <row r="729" spans="1:65" s="13" customFormat="1" ht="11.25">
      <c r="B729" s="198"/>
      <c r="C729" s="199"/>
      <c r="D729" s="200" t="s">
        <v>159</v>
      </c>
      <c r="E729" s="201" t="s">
        <v>19</v>
      </c>
      <c r="F729" s="202" t="s">
        <v>2100</v>
      </c>
      <c r="G729" s="199"/>
      <c r="H729" s="201" t="s">
        <v>19</v>
      </c>
      <c r="I729" s="203"/>
      <c r="J729" s="199"/>
      <c r="K729" s="199"/>
      <c r="L729" s="204"/>
      <c r="M729" s="205"/>
      <c r="N729" s="206"/>
      <c r="O729" s="206"/>
      <c r="P729" s="206"/>
      <c r="Q729" s="206"/>
      <c r="R729" s="206"/>
      <c r="S729" s="206"/>
      <c r="T729" s="207"/>
      <c r="AT729" s="208" t="s">
        <v>159</v>
      </c>
      <c r="AU729" s="208" t="s">
        <v>82</v>
      </c>
      <c r="AV729" s="13" t="s">
        <v>80</v>
      </c>
      <c r="AW729" s="13" t="s">
        <v>34</v>
      </c>
      <c r="AX729" s="13" t="s">
        <v>73</v>
      </c>
      <c r="AY729" s="208" t="s">
        <v>148</v>
      </c>
    </row>
    <row r="730" spans="1:65" s="13" customFormat="1" ht="11.25">
      <c r="B730" s="198"/>
      <c r="C730" s="199"/>
      <c r="D730" s="200" t="s">
        <v>159</v>
      </c>
      <c r="E730" s="201" t="s">
        <v>19</v>
      </c>
      <c r="F730" s="202" t="s">
        <v>2101</v>
      </c>
      <c r="G730" s="199"/>
      <c r="H730" s="201" t="s">
        <v>19</v>
      </c>
      <c r="I730" s="203"/>
      <c r="J730" s="199"/>
      <c r="K730" s="199"/>
      <c r="L730" s="204"/>
      <c r="M730" s="205"/>
      <c r="N730" s="206"/>
      <c r="O730" s="206"/>
      <c r="P730" s="206"/>
      <c r="Q730" s="206"/>
      <c r="R730" s="206"/>
      <c r="S730" s="206"/>
      <c r="T730" s="207"/>
      <c r="AT730" s="208" t="s">
        <v>159</v>
      </c>
      <c r="AU730" s="208" t="s">
        <v>82</v>
      </c>
      <c r="AV730" s="13" t="s">
        <v>80</v>
      </c>
      <c r="AW730" s="13" t="s">
        <v>34</v>
      </c>
      <c r="AX730" s="13" t="s">
        <v>73</v>
      </c>
      <c r="AY730" s="208" t="s">
        <v>148</v>
      </c>
    </row>
    <row r="731" spans="1:65" s="13" customFormat="1" ht="11.25">
      <c r="B731" s="198"/>
      <c r="C731" s="199"/>
      <c r="D731" s="200" t="s">
        <v>159</v>
      </c>
      <c r="E731" s="201" t="s">
        <v>19</v>
      </c>
      <c r="F731" s="202" t="s">
        <v>2102</v>
      </c>
      <c r="G731" s="199"/>
      <c r="H731" s="201" t="s">
        <v>19</v>
      </c>
      <c r="I731" s="203"/>
      <c r="J731" s="199"/>
      <c r="K731" s="199"/>
      <c r="L731" s="204"/>
      <c r="M731" s="205"/>
      <c r="N731" s="206"/>
      <c r="O731" s="206"/>
      <c r="P731" s="206"/>
      <c r="Q731" s="206"/>
      <c r="R731" s="206"/>
      <c r="S731" s="206"/>
      <c r="T731" s="207"/>
      <c r="AT731" s="208" t="s">
        <v>159</v>
      </c>
      <c r="AU731" s="208" t="s">
        <v>82</v>
      </c>
      <c r="AV731" s="13" t="s">
        <v>80</v>
      </c>
      <c r="AW731" s="13" t="s">
        <v>34</v>
      </c>
      <c r="AX731" s="13" t="s">
        <v>73</v>
      </c>
      <c r="AY731" s="208" t="s">
        <v>148</v>
      </c>
    </row>
    <row r="732" spans="1:65" s="13" customFormat="1" ht="11.25">
      <c r="B732" s="198"/>
      <c r="C732" s="199"/>
      <c r="D732" s="200" t="s">
        <v>159</v>
      </c>
      <c r="E732" s="201" t="s">
        <v>19</v>
      </c>
      <c r="F732" s="202" t="s">
        <v>2103</v>
      </c>
      <c r="G732" s="199"/>
      <c r="H732" s="201" t="s">
        <v>19</v>
      </c>
      <c r="I732" s="203"/>
      <c r="J732" s="199"/>
      <c r="K732" s="199"/>
      <c r="L732" s="204"/>
      <c r="M732" s="205"/>
      <c r="N732" s="206"/>
      <c r="O732" s="206"/>
      <c r="P732" s="206"/>
      <c r="Q732" s="206"/>
      <c r="R732" s="206"/>
      <c r="S732" s="206"/>
      <c r="T732" s="207"/>
      <c r="AT732" s="208" t="s">
        <v>159</v>
      </c>
      <c r="AU732" s="208" t="s">
        <v>82</v>
      </c>
      <c r="AV732" s="13" t="s">
        <v>80</v>
      </c>
      <c r="AW732" s="13" t="s">
        <v>34</v>
      </c>
      <c r="AX732" s="13" t="s">
        <v>73</v>
      </c>
      <c r="AY732" s="208" t="s">
        <v>148</v>
      </c>
    </row>
    <row r="733" spans="1:65" s="13" customFormat="1" ht="11.25">
      <c r="B733" s="198"/>
      <c r="C733" s="199"/>
      <c r="D733" s="200" t="s">
        <v>159</v>
      </c>
      <c r="E733" s="201" t="s">
        <v>19</v>
      </c>
      <c r="F733" s="202" t="s">
        <v>2104</v>
      </c>
      <c r="G733" s="199"/>
      <c r="H733" s="201" t="s">
        <v>19</v>
      </c>
      <c r="I733" s="203"/>
      <c r="J733" s="199"/>
      <c r="K733" s="199"/>
      <c r="L733" s="204"/>
      <c r="M733" s="205"/>
      <c r="N733" s="206"/>
      <c r="O733" s="206"/>
      <c r="P733" s="206"/>
      <c r="Q733" s="206"/>
      <c r="R733" s="206"/>
      <c r="S733" s="206"/>
      <c r="T733" s="207"/>
      <c r="AT733" s="208" t="s">
        <v>159</v>
      </c>
      <c r="AU733" s="208" t="s">
        <v>82</v>
      </c>
      <c r="AV733" s="13" t="s">
        <v>80</v>
      </c>
      <c r="AW733" s="13" t="s">
        <v>34</v>
      </c>
      <c r="AX733" s="13" t="s">
        <v>73</v>
      </c>
      <c r="AY733" s="208" t="s">
        <v>148</v>
      </c>
    </row>
    <row r="734" spans="1:65" s="14" customFormat="1" ht="11.25">
      <c r="B734" s="209"/>
      <c r="C734" s="210"/>
      <c r="D734" s="200" t="s">
        <v>159</v>
      </c>
      <c r="E734" s="211" t="s">
        <v>19</v>
      </c>
      <c r="F734" s="212" t="s">
        <v>2105</v>
      </c>
      <c r="G734" s="210"/>
      <c r="H734" s="213">
        <v>678.56100000000004</v>
      </c>
      <c r="I734" s="214"/>
      <c r="J734" s="210"/>
      <c r="K734" s="210"/>
      <c r="L734" s="215"/>
      <c r="M734" s="216"/>
      <c r="N734" s="217"/>
      <c r="O734" s="217"/>
      <c r="P734" s="217"/>
      <c r="Q734" s="217"/>
      <c r="R734" s="217"/>
      <c r="S734" s="217"/>
      <c r="T734" s="218"/>
      <c r="AT734" s="219" t="s">
        <v>159</v>
      </c>
      <c r="AU734" s="219" t="s">
        <v>82</v>
      </c>
      <c r="AV734" s="14" t="s">
        <v>82</v>
      </c>
      <c r="AW734" s="14" t="s">
        <v>34</v>
      </c>
      <c r="AX734" s="14" t="s">
        <v>73</v>
      </c>
      <c r="AY734" s="219" t="s">
        <v>148</v>
      </c>
    </row>
    <row r="735" spans="1:65" s="15" customFormat="1" ht="11.25">
      <c r="B735" s="220"/>
      <c r="C735" s="221"/>
      <c r="D735" s="200" t="s">
        <v>159</v>
      </c>
      <c r="E735" s="222" t="s">
        <v>19</v>
      </c>
      <c r="F735" s="223" t="s">
        <v>162</v>
      </c>
      <c r="G735" s="221"/>
      <c r="H735" s="224">
        <v>678.56100000000004</v>
      </c>
      <c r="I735" s="225"/>
      <c r="J735" s="221"/>
      <c r="K735" s="221"/>
      <c r="L735" s="226"/>
      <c r="M735" s="227"/>
      <c r="N735" s="228"/>
      <c r="O735" s="228"/>
      <c r="P735" s="228"/>
      <c r="Q735" s="228"/>
      <c r="R735" s="228"/>
      <c r="S735" s="228"/>
      <c r="T735" s="229"/>
      <c r="AT735" s="230" t="s">
        <v>159</v>
      </c>
      <c r="AU735" s="230" t="s">
        <v>82</v>
      </c>
      <c r="AV735" s="15" t="s">
        <v>155</v>
      </c>
      <c r="AW735" s="15" t="s">
        <v>34</v>
      </c>
      <c r="AX735" s="15" t="s">
        <v>80</v>
      </c>
      <c r="AY735" s="230" t="s">
        <v>148</v>
      </c>
    </row>
    <row r="736" spans="1:65" s="2" customFormat="1" ht="16.5" customHeight="1">
      <c r="A736" s="36"/>
      <c r="B736" s="37"/>
      <c r="C736" s="180" t="s">
        <v>904</v>
      </c>
      <c r="D736" s="180" t="s">
        <v>150</v>
      </c>
      <c r="E736" s="181" t="s">
        <v>1112</v>
      </c>
      <c r="F736" s="182" t="s">
        <v>1113</v>
      </c>
      <c r="G736" s="183" t="s">
        <v>480</v>
      </c>
      <c r="H736" s="184">
        <v>1870.83</v>
      </c>
      <c r="I736" s="185"/>
      <c r="J736" s="186">
        <f>ROUND(I736*H736,2)</f>
        <v>0</v>
      </c>
      <c r="K736" s="182" t="s">
        <v>19</v>
      </c>
      <c r="L736" s="41"/>
      <c r="M736" s="187" t="s">
        <v>19</v>
      </c>
      <c r="N736" s="188" t="s">
        <v>44</v>
      </c>
      <c r="O736" s="66"/>
      <c r="P736" s="189">
        <f>O736*H736</f>
        <v>0</v>
      </c>
      <c r="Q736" s="189">
        <v>0</v>
      </c>
      <c r="R736" s="189">
        <f>Q736*H736</f>
        <v>0</v>
      </c>
      <c r="S736" s="189">
        <v>0</v>
      </c>
      <c r="T736" s="190">
        <f>S736*H736</f>
        <v>0</v>
      </c>
      <c r="U736" s="36"/>
      <c r="V736" s="36"/>
      <c r="W736" s="36"/>
      <c r="X736" s="36"/>
      <c r="Y736" s="36"/>
      <c r="Z736" s="36"/>
      <c r="AA736" s="36"/>
      <c r="AB736" s="36"/>
      <c r="AC736" s="36"/>
      <c r="AD736" s="36"/>
      <c r="AE736" s="36"/>
      <c r="AR736" s="191" t="s">
        <v>256</v>
      </c>
      <c r="AT736" s="191" t="s">
        <v>150</v>
      </c>
      <c r="AU736" s="191" t="s">
        <v>82</v>
      </c>
      <c r="AY736" s="19" t="s">
        <v>148</v>
      </c>
      <c r="BE736" s="192">
        <f>IF(N736="základní",J736,0)</f>
        <v>0</v>
      </c>
      <c r="BF736" s="192">
        <f>IF(N736="snížená",J736,0)</f>
        <v>0</v>
      </c>
      <c r="BG736" s="192">
        <f>IF(N736="zákl. přenesená",J736,0)</f>
        <v>0</v>
      </c>
      <c r="BH736" s="192">
        <f>IF(N736="sníž. přenesená",J736,0)</f>
        <v>0</v>
      </c>
      <c r="BI736" s="192">
        <f>IF(N736="nulová",J736,0)</f>
        <v>0</v>
      </c>
      <c r="BJ736" s="19" t="s">
        <v>80</v>
      </c>
      <c r="BK736" s="192">
        <f>ROUND(I736*H736,2)</f>
        <v>0</v>
      </c>
      <c r="BL736" s="19" t="s">
        <v>256</v>
      </c>
      <c r="BM736" s="191" t="s">
        <v>2106</v>
      </c>
    </row>
    <row r="737" spans="1:65" s="13" customFormat="1" ht="11.25">
      <c r="B737" s="198"/>
      <c r="C737" s="199"/>
      <c r="D737" s="200" t="s">
        <v>159</v>
      </c>
      <c r="E737" s="201" t="s">
        <v>19</v>
      </c>
      <c r="F737" s="202" t="s">
        <v>1086</v>
      </c>
      <c r="G737" s="199"/>
      <c r="H737" s="201" t="s">
        <v>19</v>
      </c>
      <c r="I737" s="203"/>
      <c r="J737" s="199"/>
      <c r="K737" s="199"/>
      <c r="L737" s="204"/>
      <c r="M737" s="205"/>
      <c r="N737" s="206"/>
      <c r="O737" s="206"/>
      <c r="P737" s="206"/>
      <c r="Q737" s="206"/>
      <c r="R737" s="206"/>
      <c r="S737" s="206"/>
      <c r="T737" s="207"/>
      <c r="AT737" s="208" t="s">
        <v>159</v>
      </c>
      <c r="AU737" s="208" t="s">
        <v>82</v>
      </c>
      <c r="AV737" s="13" t="s">
        <v>80</v>
      </c>
      <c r="AW737" s="13" t="s">
        <v>34</v>
      </c>
      <c r="AX737" s="13" t="s">
        <v>73</v>
      </c>
      <c r="AY737" s="208" t="s">
        <v>148</v>
      </c>
    </row>
    <row r="738" spans="1:65" s="14" customFormat="1" ht="11.25">
      <c r="B738" s="209"/>
      <c r="C738" s="210"/>
      <c r="D738" s="200" t="s">
        <v>159</v>
      </c>
      <c r="E738" s="211" t="s">
        <v>19</v>
      </c>
      <c r="F738" s="212" t="s">
        <v>1087</v>
      </c>
      <c r="G738" s="210"/>
      <c r="H738" s="213">
        <v>1870.83</v>
      </c>
      <c r="I738" s="214"/>
      <c r="J738" s="210"/>
      <c r="K738" s="210"/>
      <c r="L738" s="215"/>
      <c r="M738" s="216"/>
      <c r="N738" s="217"/>
      <c r="O738" s="217"/>
      <c r="P738" s="217"/>
      <c r="Q738" s="217"/>
      <c r="R738" s="217"/>
      <c r="S738" s="217"/>
      <c r="T738" s="218"/>
      <c r="AT738" s="219" t="s">
        <v>159</v>
      </c>
      <c r="AU738" s="219" t="s">
        <v>82</v>
      </c>
      <c r="AV738" s="14" t="s">
        <v>82</v>
      </c>
      <c r="AW738" s="14" t="s">
        <v>34</v>
      </c>
      <c r="AX738" s="14" t="s">
        <v>73</v>
      </c>
      <c r="AY738" s="219" t="s">
        <v>148</v>
      </c>
    </row>
    <row r="739" spans="1:65" s="15" customFormat="1" ht="11.25">
      <c r="B739" s="220"/>
      <c r="C739" s="221"/>
      <c r="D739" s="200" t="s">
        <v>159</v>
      </c>
      <c r="E739" s="222" t="s">
        <v>19</v>
      </c>
      <c r="F739" s="223" t="s">
        <v>162</v>
      </c>
      <c r="G739" s="221"/>
      <c r="H739" s="224">
        <v>1870.83</v>
      </c>
      <c r="I739" s="225"/>
      <c r="J739" s="221"/>
      <c r="K739" s="221"/>
      <c r="L739" s="226"/>
      <c r="M739" s="227"/>
      <c r="N739" s="228"/>
      <c r="O739" s="228"/>
      <c r="P739" s="228"/>
      <c r="Q739" s="228"/>
      <c r="R739" s="228"/>
      <c r="S739" s="228"/>
      <c r="T739" s="229"/>
      <c r="AT739" s="230" t="s">
        <v>159</v>
      </c>
      <c r="AU739" s="230" t="s">
        <v>82</v>
      </c>
      <c r="AV739" s="15" t="s">
        <v>155</v>
      </c>
      <c r="AW739" s="15" t="s">
        <v>34</v>
      </c>
      <c r="AX739" s="15" t="s">
        <v>80</v>
      </c>
      <c r="AY739" s="230" t="s">
        <v>148</v>
      </c>
    </row>
    <row r="740" spans="1:65" s="2" customFormat="1" ht="16.5" customHeight="1">
      <c r="A740" s="36"/>
      <c r="B740" s="37"/>
      <c r="C740" s="180" t="s">
        <v>912</v>
      </c>
      <c r="D740" s="180" t="s">
        <v>150</v>
      </c>
      <c r="E740" s="181" t="s">
        <v>1112</v>
      </c>
      <c r="F740" s="182" t="s">
        <v>1113</v>
      </c>
      <c r="G740" s="183" t="s">
        <v>480</v>
      </c>
      <c r="H740" s="184">
        <v>468.476</v>
      </c>
      <c r="I740" s="185"/>
      <c r="J740" s="186">
        <f>ROUND(I740*H740,2)</f>
        <v>0</v>
      </c>
      <c r="K740" s="182" t="s">
        <v>19</v>
      </c>
      <c r="L740" s="41"/>
      <c r="M740" s="187" t="s">
        <v>19</v>
      </c>
      <c r="N740" s="188" t="s">
        <v>44</v>
      </c>
      <c r="O740" s="66"/>
      <c r="P740" s="189">
        <f>O740*H740</f>
        <v>0</v>
      </c>
      <c r="Q740" s="189">
        <v>0</v>
      </c>
      <c r="R740" s="189">
        <f>Q740*H740</f>
        <v>0</v>
      </c>
      <c r="S740" s="189">
        <v>0</v>
      </c>
      <c r="T740" s="190">
        <f>S740*H740</f>
        <v>0</v>
      </c>
      <c r="U740" s="36"/>
      <c r="V740" s="36"/>
      <c r="W740" s="36"/>
      <c r="X740" s="36"/>
      <c r="Y740" s="36"/>
      <c r="Z740" s="36"/>
      <c r="AA740" s="36"/>
      <c r="AB740" s="36"/>
      <c r="AC740" s="36"/>
      <c r="AD740" s="36"/>
      <c r="AE740" s="36"/>
      <c r="AR740" s="191" t="s">
        <v>256</v>
      </c>
      <c r="AT740" s="191" t="s">
        <v>150</v>
      </c>
      <c r="AU740" s="191" t="s">
        <v>82</v>
      </c>
      <c r="AY740" s="19" t="s">
        <v>148</v>
      </c>
      <c r="BE740" s="192">
        <f>IF(N740="základní",J740,0)</f>
        <v>0</v>
      </c>
      <c r="BF740" s="192">
        <f>IF(N740="snížená",J740,0)</f>
        <v>0</v>
      </c>
      <c r="BG740" s="192">
        <f>IF(N740="zákl. přenesená",J740,0)</f>
        <v>0</v>
      </c>
      <c r="BH740" s="192">
        <f>IF(N740="sníž. přenesená",J740,0)</f>
        <v>0</v>
      </c>
      <c r="BI740" s="192">
        <f>IF(N740="nulová",J740,0)</f>
        <v>0</v>
      </c>
      <c r="BJ740" s="19" t="s">
        <v>80</v>
      </c>
      <c r="BK740" s="192">
        <f>ROUND(I740*H740,2)</f>
        <v>0</v>
      </c>
      <c r="BL740" s="19" t="s">
        <v>256</v>
      </c>
      <c r="BM740" s="191" t="s">
        <v>2107</v>
      </c>
    </row>
    <row r="741" spans="1:65" s="13" customFormat="1" ht="11.25">
      <c r="B741" s="198"/>
      <c r="C741" s="199"/>
      <c r="D741" s="200" t="s">
        <v>159</v>
      </c>
      <c r="E741" s="201" t="s">
        <v>19</v>
      </c>
      <c r="F741" s="202" t="s">
        <v>2108</v>
      </c>
      <c r="G741" s="199"/>
      <c r="H741" s="201" t="s">
        <v>19</v>
      </c>
      <c r="I741" s="203"/>
      <c r="J741" s="199"/>
      <c r="K741" s="199"/>
      <c r="L741" s="204"/>
      <c r="M741" s="205"/>
      <c r="N741" s="206"/>
      <c r="O741" s="206"/>
      <c r="P741" s="206"/>
      <c r="Q741" s="206"/>
      <c r="R741" s="206"/>
      <c r="S741" s="206"/>
      <c r="T741" s="207"/>
      <c r="AT741" s="208" t="s">
        <v>159</v>
      </c>
      <c r="AU741" s="208" t="s">
        <v>82</v>
      </c>
      <c r="AV741" s="13" t="s">
        <v>80</v>
      </c>
      <c r="AW741" s="13" t="s">
        <v>34</v>
      </c>
      <c r="AX741" s="13" t="s">
        <v>73</v>
      </c>
      <c r="AY741" s="208" t="s">
        <v>148</v>
      </c>
    </row>
    <row r="742" spans="1:65" s="14" customFormat="1" ht="11.25">
      <c r="B742" s="209"/>
      <c r="C742" s="210"/>
      <c r="D742" s="200" t="s">
        <v>159</v>
      </c>
      <c r="E742" s="211" t="s">
        <v>19</v>
      </c>
      <c r="F742" s="212" t="s">
        <v>2109</v>
      </c>
      <c r="G742" s="210"/>
      <c r="H742" s="213">
        <v>468.476</v>
      </c>
      <c r="I742" s="214"/>
      <c r="J742" s="210"/>
      <c r="K742" s="210"/>
      <c r="L742" s="215"/>
      <c r="M742" s="216"/>
      <c r="N742" s="217"/>
      <c r="O742" s="217"/>
      <c r="P742" s="217"/>
      <c r="Q742" s="217"/>
      <c r="R742" s="217"/>
      <c r="S742" s="217"/>
      <c r="T742" s="218"/>
      <c r="AT742" s="219" t="s">
        <v>159</v>
      </c>
      <c r="AU742" s="219" t="s">
        <v>82</v>
      </c>
      <c r="AV742" s="14" t="s">
        <v>82</v>
      </c>
      <c r="AW742" s="14" t="s">
        <v>34</v>
      </c>
      <c r="AX742" s="14" t="s">
        <v>73</v>
      </c>
      <c r="AY742" s="219" t="s">
        <v>148</v>
      </c>
    </row>
    <row r="743" spans="1:65" s="15" customFormat="1" ht="11.25">
      <c r="B743" s="220"/>
      <c r="C743" s="221"/>
      <c r="D743" s="200" t="s">
        <v>159</v>
      </c>
      <c r="E743" s="222" t="s">
        <v>19</v>
      </c>
      <c r="F743" s="223" t="s">
        <v>162</v>
      </c>
      <c r="G743" s="221"/>
      <c r="H743" s="224">
        <v>468.476</v>
      </c>
      <c r="I743" s="225"/>
      <c r="J743" s="221"/>
      <c r="K743" s="221"/>
      <c r="L743" s="226"/>
      <c r="M743" s="227"/>
      <c r="N743" s="228"/>
      <c r="O743" s="228"/>
      <c r="P743" s="228"/>
      <c r="Q743" s="228"/>
      <c r="R743" s="228"/>
      <c r="S743" s="228"/>
      <c r="T743" s="229"/>
      <c r="AT743" s="230" t="s">
        <v>159</v>
      </c>
      <c r="AU743" s="230" t="s">
        <v>82</v>
      </c>
      <c r="AV743" s="15" t="s">
        <v>155</v>
      </c>
      <c r="AW743" s="15" t="s">
        <v>34</v>
      </c>
      <c r="AX743" s="15" t="s">
        <v>80</v>
      </c>
      <c r="AY743" s="230" t="s">
        <v>148</v>
      </c>
    </row>
    <row r="744" spans="1:65" s="2" customFormat="1" ht="16.5" customHeight="1">
      <c r="A744" s="36"/>
      <c r="B744" s="37"/>
      <c r="C744" s="231" t="s">
        <v>921</v>
      </c>
      <c r="D744" s="231" t="s">
        <v>234</v>
      </c>
      <c r="E744" s="232" t="s">
        <v>1116</v>
      </c>
      <c r="F744" s="233" t="s">
        <v>1117</v>
      </c>
      <c r="G744" s="234" t="s">
        <v>222</v>
      </c>
      <c r="H744" s="235">
        <v>27.972000000000001</v>
      </c>
      <c r="I744" s="236"/>
      <c r="J744" s="237">
        <f>ROUND(I744*H744,2)</f>
        <v>0</v>
      </c>
      <c r="K744" s="233" t="s">
        <v>19</v>
      </c>
      <c r="L744" s="238"/>
      <c r="M744" s="239" t="s">
        <v>19</v>
      </c>
      <c r="N744" s="240" t="s">
        <v>44</v>
      </c>
      <c r="O744" s="66"/>
      <c r="P744" s="189">
        <f>O744*H744</f>
        <v>0</v>
      </c>
      <c r="Q744" s="189">
        <v>1</v>
      </c>
      <c r="R744" s="189">
        <f>Q744*H744</f>
        <v>27.972000000000001</v>
      </c>
      <c r="S744" s="189">
        <v>0</v>
      </c>
      <c r="T744" s="190">
        <f>S744*H744</f>
        <v>0</v>
      </c>
      <c r="U744" s="36"/>
      <c r="V744" s="36"/>
      <c r="W744" s="36"/>
      <c r="X744" s="36"/>
      <c r="Y744" s="36"/>
      <c r="Z744" s="36"/>
      <c r="AA744" s="36"/>
      <c r="AB744" s="36"/>
      <c r="AC744" s="36"/>
      <c r="AD744" s="36"/>
      <c r="AE744" s="36"/>
      <c r="AR744" s="191" t="s">
        <v>359</v>
      </c>
      <c r="AT744" s="191" t="s">
        <v>234</v>
      </c>
      <c r="AU744" s="191" t="s">
        <v>82</v>
      </c>
      <c r="AY744" s="19" t="s">
        <v>148</v>
      </c>
      <c r="BE744" s="192">
        <f>IF(N744="základní",J744,0)</f>
        <v>0</v>
      </c>
      <c r="BF744" s="192">
        <f>IF(N744="snížená",J744,0)</f>
        <v>0</v>
      </c>
      <c r="BG744" s="192">
        <f>IF(N744="zákl. přenesená",J744,0)</f>
        <v>0</v>
      </c>
      <c r="BH744" s="192">
        <f>IF(N744="sníž. přenesená",J744,0)</f>
        <v>0</v>
      </c>
      <c r="BI744" s="192">
        <f>IF(N744="nulová",J744,0)</f>
        <v>0</v>
      </c>
      <c r="BJ744" s="19" t="s">
        <v>80</v>
      </c>
      <c r="BK744" s="192">
        <f>ROUND(I744*H744,2)</f>
        <v>0</v>
      </c>
      <c r="BL744" s="19" t="s">
        <v>256</v>
      </c>
      <c r="BM744" s="191" t="s">
        <v>2110</v>
      </c>
    </row>
    <row r="745" spans="1:65" s="14" customFormat="1" ht="11.25">
      <c r="B745" s="209"/>
      <c r="C745" s="210"/>
      <c r="D745" s="200" t="s">
        <v>159</v>
      </c>
      <c r="E745" s="211" t="s">
        <v>19</v>
      </c>
      <c r="F745" s="212" t="s">
        <v>2111</v>
      </c>
      <c r="G745" s="210"/>
      <c r="H745" s="213">
        <v>27.141999999999999</v>
      </c>
      <c r="I745" s="214"/>
      <c r="J745" s="210"/>
      <c r="K745" s="210"/>
      <c r="L745" s="215"/>
      <c r="M745" s="216"/>
      <c r="N745" s="217"/>
      <c r="O745" s="217"/>
      <c r="P745" s="217"/>
      <c r="Q745" s="217"/>
      <c r="R745" s="217"/>
      <c r="S745" s="217"/>
      <c r="T745" s="218"/>
      <c r="AT745" s="219" t="s">
        <v>159</v>
      </c>
      <c r="AU745" s="219" t="s">
        <v>82</v>
      </c>
      <c r="AV745" s="14" t="s">
        <v>82</v>
      </c>
      <c r="AW745" s="14" t="s">
        <v>34</v>
      </c>
      <c r="AX745" s="14" t="s">
        <v>73</v>
      </c>
      <c r="AY745" s="219" t="s">
        <v>148</v>
      </c>
    </row>
    <row r="746" spans="1:65" s="14" customFormat="1" ht="11.25">
      <c r="B746" s="209"/>
      <c r="C746" s="210"/>
      <c r="D746" s="200" t="s">
        <v>159</v>
      </c>
      <c r="E746" s="211" t="s">
        <v>19</v>
      </c>
      <c r="F746" s="212" t="s">
        <v>2112</v>
      </c>
      <c r="G746" s="210"/>
      <c r="H746" s="213">
        <v>0.58099999999999996</v>
      </c>
      <c r="I746" s="214"/>
      <c r="J746" s="210"/>
      <c r="K746" s="210"/>
      <c r="L746" s="215"/>
      <c r="M746" s="216"/>
      <c r="N746" s="217"/>
      <c r="O746" s="217"/>
      <c r="P746" s="217"/>
      <c r="Q746" s="217"/>
      <c r="R746" s="217"/>
      <c r="S746" s="217"/>
      <c r="T746" s="218"/>
      <c r="AT746" s="219" t="s">
        <v>159</v>
      </c>
      <c r="AU746" s="219" t="s">
        <v>82</v>
      </c>
      <c r="AV746" s="14" t="s">
        <v>82</v>
      </c>
      <c r="AW746" s="14" t="s">
        <v>34</v>
      </c>
      <c r="AX746" s="14" t="s">
        <v>73</v>
      </c>
      <c r="AY746" s="219" t="s">
        <v>148</v>
      </c>
    </row>
    <row r="747" spans="1:65" s="13" customFormat="1" ht="11.25">
      <c r="B747" s="198"/>
      <c r="C747" s="199"/>
      <c r="D747" s="200" t="s">
        <v>159</v>
      </c>
      <c r="E747" s="201" t="s">
        <v>19</v>
      </c>
      <c r="F747" s="202" t="s">
        <v>1120</v>
      </c>
      <c r="G747" s="199"/>
      <c r="H747" s="201" t="s">
        <v>19</v>
      </c>
      <c r="I747" s="203"/>
      <c r="J747" s="199"/>
      <c r="K747" s="199"/>
      <c r="L747" s="204"/>
      <c r="M747" s="205"/>
      <c r="N747" s="206"/>
      <c r="O747" s="206"/>
      <c r="P747" s="206"/>
      <c r="Q747" s="206"/>
      <c r="R747" s="206"/>
      <c r="S747" s="206"/>
      <c r="T747" s="207"/>
      <c r="AT747" s="208" t="s">
        <v>159</v>
      </c>
      <c r="AU747" s="208" t="s">
        <v>82</v>
      </c>
      <c r="AV747" s="13" t="s">
        <v>80</v>
      </c>
      <c r="AW747" s="13" t="s">
        <v>34</v>
      </c>
      <c r="AX747" s="13" t="s">
        <v>73</v>
      </c>
      <c r="AY747" s="208" t="s">
        <v>148</v>
      </c>
    </row>
    <row r="748" spans="1:65" s="14" customFormat="1" ht="11.25">
      <c r="B748" s="209"/>
      <c r="C748" s="210"/>
      <c r="D748" s="200" t="s">
        <v>159</v>
      </c>
      <c r="E748" s="211" t="s">
        <v>19</v>
      </c>
      <c r="F748" s="212" t="s">
        <v>2113</v>
      </c>
      <c r="G748" s="210"/>
      <c r="H748" s="213">
        <v>0.249</v>
      </c>
      <c r="I748" s="214"/>
      <c r="J748" s="210"/>
      <c r="K748" s="210"/>
      <c r="L748" s="215"/>
      <c r="M748" s="216"/>
      <c r="N748" s="217"/>
      <c r="O748" s="217"/>
      <c r="P748" s="217"/>
      <c r="Q748" s="217"/>
      <c r="R748" s="217"/>
      <c r="S748" s="217"/>
      <c r="T748" s="218"/>
      <c r="AT748" s="219" t="s">
        <v>159</v>
      </c>
      <c r="AU748" s="219" t="s">
        <v>82</v>
      </c>
      <c r="AV748" s="14" t="s">
        <v>82</v>
      </c>
      <c r="AW748" s="14" t="s">
        <v>34</v>
      </c>
      <c r="AX748" s="14" t="s">
        <v>73</v>
      </c>
      <c r="AY748" s="219" t="s">
        <v>148</v>
      </c>
    </row>
    <row r="749" spans="1:65" s="15" customFormat="1" ht="11.25">
      <c r="B749" s="220"/>
      <c r="C749" s="221"/>
      <c r="D749" s="200" t="s">
        <v>159</v>
      </c>
      <c r="E749" s="222" t="s">
        <v>19</v>
      </c>
      <c r="F749" s="223" t="s">
        <v>162</v>
      </c>
      <c r="G749" s="221"/>
      <c r="H749" s="224">
        <v>27.972000000000001</v>
      </c>
      <c r="I749" s="225"/>
      <c r="J749" s="221"/>
      <c r="K749" s="221"/>
      <c r="L749" s="226"/>
      <c r="M749" s="227"/>
      <c r="N749" s="228"/>
      <c r="O749" s="228"/>
      <c r="P749" s="228"/>
      <c r="Q749" s="228"/>
      <c r="R749" s="228"/>
      <c r="S749" s="228"/>
      <c r="T749" s="229"/>
      <c r="AT749" s="230" t="s">
        <v>159</v>
      </c>
      <c r="AU749" s="230" t="s">
        <v>82</v>
      </c>
      <c r="AV749" s="15" t="s">
        <v>155</v>
      </c>
      <c r="AW749" s="15" t="s">
        <v>34</v>
      </c>
      <c r="AX749" s="15" t="s">
        <v>80</v>
      </c>
      <c r="AY749" s="230" t="s">
        <v>148</v>
      </c>
    </row>
    <row r="750" spans="1:65" s="2" customFormat="1" ht="16.5" customHeight="1">
      <c r="A750" s="36"/>
      <c r="B750" s="37"/>
      <c r="C750" s="231" t="s">
        <v>933</v>
      </c>
      <c r="D750" s="231" t="s">
        <v>234</v>
      </c>
      <c r="E750" s="232" t="s">
        <v>2114</v>
      </c>
      <c r="F750" s="233" t="s">
        <v>2115</v>
      </c>
      <c r="G750" s="234" t="s">
        <v>480</v>
      </c>
      <c r="H750" s="235">
        <v>1044.9839999999999</v>
      </c>
      <c r="I750" s="236"/>
      <c r="J750" s="237">
        <f>ROUND(I750*H750,2)</f>
        <v>0</v>
      </c>
      <c r="K750" s="233" t="s">
        <v>19</v>
      </c>
      <c r="L750" s="238"/>
      <c r="M750" s="239" t="s">
        <v>19</v>
      </c>
      <c r="N750" s="240" t="s">
        <v>44</v>
      </c>
      <c r="O750" s="66"/>
      <c r="P750" s="189">
        <f>O750*H750</f>
        <v>0</v>
      </c>
      <c r="Q750" s="189">
        <v>1E-3</v>
      </c>
      <c r="R750" s="189">
        <f>Q750*H750</f>
        <v>1.0449839999999999</v>
      </c>
      <c r="S750" s="189">
        <v>0</v>
      </c>
      <c r="T750" s="190">
        <f>S750*H750</f>
        <v>0</v>
      </c>
      <c r="U750" s="36"/>
      <c r="V750" s="36"/>
      <c r="W750" s="36"/>
      <c r="X750" s="36"/>
      <c r="Y750" s="36"/>
      <c r="Z750" s="36"/>
      <c r="AA750" s="36"/>
      <c r="AB750" s="36"/>
      <c r="AC750" s="36"/>
      <c r="AD750" s="36"/>
      <c r="AE750" s="36"/>
      <c r="AR750" s="191" t="s">
        <v>359</v>
      </c>
      <c r="AT750" s="191" t="s">
        <v>234</v>
      </c>
      <c r="AU750" s="191" t="s">
        <v>82</v>
      </c>
      <c r="AY750" s="19" t="s">
        <v>148</v>
      </c>
      <c r="BE750" s="192">
        <f>IF(N750="základní",J750,0)</f>
        <v>0</v>
      </c>
      <c r="BF750" s="192">
        <f>IF(N750="snížená",J750,0)</f>
        <v>0</v>
      </c>
      <c r="BG750" s="192">
        <f>IF(N750="zákl. přenesená",J750,0)</f>
        <v>0</v>
      </c>
      <c r="BH750" s="192">
        <f>IF(N750="sníž. přenesená",J750,0)</f>
        <v>0</v>
      </c>
      <c r="BI750" s="192">
        <f>IF(N750="nulová",J750,0)</f>
        <v>0</v>
      </c>
      <c r="BJ750" s="19" t="s">
        <v>80</v>
      </c>
      <c r="BK750" s="192">
        <f>ROUND(I750*H750,2)</f>
        <v>0</v>
      </c>
      <c r="BL750" s="19" t="s">
        <v>256</v>
      </c>
      <c r="BM750" s="191" t="s">
        <v>2116</v>
      </c>
    </row>
    <row r="751" spans="1:65" s="2" customFormat="1" ht="19.5">
      <c r="A751" s="36"/>
      <c r="B751" s="37"/>
      <c r="C751" s="38"/>
      <c r="D751" s="200" t="s">
        <v>289</v>
      </c>
      <c r="E751" s="38"/>
      <c r="F751" s="241" t="s">
        <v>2117</v>
      </c>
      <c r="G751" s="38"/>
      <c r="H751" s="38"/>
      <c r="I751" s="195"/>
      <c r="J751" s="38"/>
      <c r="K751" s="38"/>
      <c r="L751" s="41"/>
      <c r="M751" s="196"/>
      <c r="N751" s="197"/>
      <c r="O751" s="66"/>
      <c r="P751" s="66"/>
      <c r="Q751" s="66"/>
      <c r="R751" s="66"/>
      <c r="S751" s="66"/>
      <c r="T751" s="67"/>
      <c r="U751" s="36"/>
      <c r="V751" s="36"/>
      <c r="W751" s="36"/>
      <c r="X751" s="36"/>
      <c r="Y751" s="36"/>
      <c r="Z751" s="36"/>
      <c r="AA751" s="36"/>
      <c r="AB751" s="36"/>
      <c r="AC751" s="36"/>
      <c r="AD751" s="36"/>
      <c r="AE751" s="36"/>
      <c r="AT751" s="19" t="s">
        <v>289</v>
      </c>
      <c r="AU751" s="19" t="s">
        <v>82</v>
      </c>
    </row>
    <row r="752" spans="1:65" s="14" customFormat="1" ht="11.25">
      <c r="B752" s="209"/>
      <c r="C752" s="210"/>
      <c r="D752" s="200" t="s">
        <v>159</v>
      </c>
      <c r="E752" s="211" t="s">
        <v>19</v>
      </c>
      <c r="F752" s="212" t="s">
        <v>2118</v>
      </c>
      <c r="G752" s="210"/>
      <c r="H752" s="213">
        <v>1044.9839999999999</v>
      </c>
      <c r="I752" s="214"/>
      <c r="J752" s="210"/>
      <c r="K752" s="210"/>
      <c r="L752" s="215"/>
      <c r="M752" s="216"/>
      <c r="N752" s="217"/>
      <c r="O752" s="217"/>
      <c r="P752" s="217"/>
      <c r="Q752" s="217"/>
      <c r="R752" s="217"/>
      <c r="S752" s="217"/>
      <c r="T752" s="218"/>
      <c r="AT752" s="219" t="s">
        <v>159</v>
      </c>
      <c r="AU752" s="219" t="s">
        <v>82</v>
      </c>
      <c r="AV752" s="14" t="s">
        <v>82</v>
      </c>
      <c r="AW752" s="14" t="s">
        <v>34</v>
      </c>
      <c r="AX752" s="14" t="s">
        <v>73</v>
      </c>
      <c r="AY752" s="219" t="s">
        <v>148</v>
      </c>
    </row>
    <row r="753" spans="1:65" s="15" customFormat="1" ht="11.25">
      <c r="B753" s="220"/>
      <c r="C753" s="221"/>
      <c r="D753" s="200" t="s">
        <v>159</v>
      </c>
      <c r="E753" s="222" t="s">
        <v>19</v>
      </c>
      <c r="F753" s="223" t="s">
        <v>162</v>
      </c>
      <c r="G753" s="221"/>
      <c r="H753" s="224">
        <v>1044.9839999999999</v>
      </c>
      <c r="I753" s="225"/>
      <c r="J753" s="221"/>
      <c r="K753" s="221"/>
      <c r="L753" s="226"/>
      <c r="M753" s="227"/>
      <c r="N753" s="228"/>
      <c r="O753" s="228"/>
      <c r="P753" s="228"/>
      <c r="Q753" s="228"/>
      <c r="R753" s="228"/>
      <c r="S753" s="228"/>
      <c r="T753" s="229"/>
      <c r="AT753" s="230" t="s">
        <v>159</v>
      </c>
      <c r="AU753" s="230" t="s">
        <v>82</v>
      </c>
      <c r="AV753" s="15" t="s">
        <v>155</v>
      </c>
      <c r="AW753" s="15" t="s">
        <v>34</v>
      </c>
      <c r="AX753" s="15" t="s">
        <v>80</v>
      </c>
      <c r="AY753" s="230" t="s">
        <v>148</v>
      </c>
    </row>
    <row r="754" spans="1:65" s="2" customFormat="1" ht="16.5" customHeight="1">
      <c r="A754" s="36"/>
      <c r="B754" s="37"/>
      <c r="C754" s="231" t="s">
        <v>940</v>
      </c>
      <c r="D754" s="231" t="s">
        <v>234</v>
      </c>
      <c r="E754" s="232" t="s">
        <v>1123</v>
      </c>
      <c r="F754" s="233" t="s">
        <v>2119</v>
      </c>
      <c r="G754" s="234" t="s">
        <v>480</v>
      </c>
      <c r="H754" s="235">
        <v>95.212000000000003</v>
      </c>
      <c r="I754" s="236"/>
      <c r="J754" s="237">
        <f>ROUND(I754*H754,2)</f>
        <v>0</v>
      </c>
      <c r="K754" s="233" t="s">
        <v>19</v>
      </c>
      <c r="L754" s="238"/>
      <c r="M754" s="239" t="s">
        <v>19</v>
      </c>
      <c r="N754" s="240" t="s">
        <v>44</v>
      </c>
      <c r="O754" s="66"/>
      <c r="P754" s="189">
        <f>O754*H754</f>
        <v>0</v>
      </c>
      <c r="Q754" s="189">
        <v>1E-3</v>
      </c>
      <c r="R754" s="189">
        <f>Q754*H754</f>
        <v>9.5212000000000005E-2</v>
      </c>
      <c r="S754" s="189">
        <v>0</v>
      </c>
      <c r="T754" s="190">
        <f>S754*H754</f>
        <v>0</v>
      </c>
      <c r="U754" s="36"/>
      <c r="V754" s="36"/>
      <c r="W754" s="36"/>
      <c r="X754" s="36"/>
      <c r="Y754" s="36"/>
      <c r="Z754" s="36"/>
      <c r="AA754" s="36"/>
      <c r="AB754" s="36"/>
      <c r="AC754" s="36"/>
      <c r="AD754" s="36"/>
      <c r="AE754" s="36"/>
      <c r="AR754" s="191" t="s">
        <v>359</v>
      </c>
      <c r="AT754" s="191" t="s">
        <v>234</v>
      </c>
      <c r="AU754" s="191" t="s">
        <v>82</v>
      </c>
      <c r="AY754" s="19" t="s">
        <v>148</v>
      </c>
      <c r="BE754" s="192">
        <f>IF(N754="základní",J754,0)</f>
        <v>0</v>
      </c>
      <c r="BF754" s="192">
        <f>IF(N754="snížená",J754,0)</f>
        <v>0</v>
      </c>
      <c r="BG754" s="192">
        <f>IF(N754="zákl. přenesená",J754,0)</f>
        <v>0</v>
      </c>
      <c r="BH754" s="192">
        <f>IF(N754="sníž. přenesená",J754,0)</f>
        <v>0</v>
      </c>
      <c r="BI754" s="192">
        <f>IF(N754="nulová",J754,0)</f>
        <v>0</v>
      </c>
      <c r="BJ754" s="19" t="s">
        <v>80</v>
      </c>
      <c r="BK754" s="192">
        <f>ROUND(I754*H754,2)</f>
        <v>0</v>
      </c>
      <c r="BL754" s="19" t="s">
        <v>256</v>
      </c>
      <c r="BM754" s="191" t="s">
        <v>2120</v>
      </c>
    </row>
    <row r="755" spans="1:65" s="2" customFormat="1" ht="19.5">
      <c r="A755" s="36"/>
      <c r="B755" s="37"/>
      <c r="C755" s="38"/>
      <c r="D755" s="200" t="s">
        <v>289</v>
      </c>
      <c r="E755" s="38"/>
      <c r="F755" s="241" t="s">
        <v>1126</v>
      </c>
      <c r="G755" s="38"/>
      <c r="H755" s="38"/>
      <c r="I755" s="195"/>
      <c r="J755" s="38"/>
      <c r="K755" s="38"/>
      <c r="L755" s="41"/>
      <c r="M755" s="196"/>
      <c r="N755" s="197"/>
      <c r="O755" s="66"/>
      <c r="P755" s="66"/>
      <c r="Q755" s="66"/>
      <c r="R755" s="66"/>
      <c r="S755" s="66"/>
      <c r="T755" s="67"/>
      <c r="U755" s="36"/>
      <c r="V755" s="36"/>
      <c r="W755" s="36"/>
      <c r="X755" s="36"/>
      <c r="Y755" s="36"/>
      <c r="Z755" s="36"/>
      <c r="AA755" s="36"/>
      <c r="AB755" s="36"/>
      <c r="AC755" s="36"/>
      <c r="AD755" s="36"/>
      <c r="AE755" s="36"/>
      <c r="AT755" s="19" t="s">
        <v>289</v>
      </c>
      <c r="AU755" s="19" t="s">
        <v>82</v>
      </c>
    </row>
    <row r="756" spans="1:65" s="14" customFormat="1" ht="11.25">
      <c r="B756" s="209"/>
      <c r="C756" s="210"/>
      <c r="D756" s="200" t="s">
        <v>159</v>
      </c>
      <c r="E756" s="211" t="s">
        <v>19</v>
      </c>
      <c r="F756" s="212" t="s">
        <v>1127</v>
      </c>
      <c r="G756" s="210"/>
      <c r="H756" s="213">
        <v>95.212000000000003</v>
      </c>
      <c r="I756" s="214"/>
      <c r="J756" s="210"/>
      <c r="K756" s="210"/>
      <c r="L756" s="215"/>
      <c r="M756" s="216"/>
      <c r="N756" s="217"/>
      <c r="O756" s="217"/>
      <c r="P756" s="217"/>
      <c r="Q756" s="217"/>
      <c r="R756" s="217"/>
      <c r="S756" s="217"/>
      <c r="T756" s="218"/>
      <c r="AT756" s="219" t="s">
        <v>159</v>
      </c>
      <c r="AU756" s="219" t="s">
        <v>82</v>
      </c>
      <c r="AV756" s="14" t="s">
        <v>82</v>
      </c>
      <c r="AW756" s="14" t="s">
        <v>34</v>
      </c>
      <c r="AX756" s="14" t="s">
        <v>73</v>
      </c>
      <c r="AY756" s="219" t="s">
        <v>148</v>
      </c>
    </row>
    <row r="757" spans="1:65" s="15" customFormat="1" ht="11.25">
      <c r="B757" s="220"/>
      <c r="C757" s="221"/>
      <c r="D757" s="200" t="s">
        <v>159</v>
      </c>
      <c r="E757" s="222" t="s">
        <v>19</v>
      </c>
      <c r="F757" s="223" t="s">
        <v>162</v>
      </c>
      <c r="G757" s="221"/>
      <c r="H757" s="224">
        <v>95.212000000000003</v>
      </c>
      <c r="I757" s="225"/>
      <c r="J757" s="221"/>
      <c r="K757" s="221"/>
      <c r="L757" s="226"/>
      <c r="M757" s="227"/>
      <c r="N757" s="228"/>
      <c r="O757" s="228"/>
      <c r="P757" s="228"/>
      <c r="Q757" s="228"/>
      <c r="R757" s="228"/>
      <c r="S757" s="228"/>
      <c r="T757" s="229"/>
      <c r="AT757" s="230" t="s">
        <v>159</v>
      </c>
      <c r="AU757" s="230" t="s">
        <v>82</v>
      </c>
      <c r="AV757" s="15" t="s">
        <v>155</v>
      </c>
      <c r="AW757" s="15" t="s">
        <v>34</v>
      </c>
      <c r="AX757" s="15" t="s">
        <v>80</v>
      </c>
      <c r="AY757" s="230" t="s">
        <v>148</v>
      </c>
    </row>
    <row r="758" spans="1:65" s="2" customFormat="1" ht="24.2" customHeight="1">
      <c r="A758" s="36"/>
      <c r="B758" s="37"/>
      <c r="C758" s="180" t="s">
        <v>948</v>
      </c>
      <c r="D758" s="180" t="s">
        <v>150</v>
      </c>
      <c r="E758" s="181" t="s">
        <v>1129</v>
      </c>
      <c r="F758" s="182" t="s">
        <v>1130</v>
      </c>
      <c r="G758" s="183" t="s">
        <v>153</v>
      </c>
      <c r="H758" s="184">
        <v>16.605</v>
      </c>
      <c r="I758" s="185"/>
      <c r="J758" s="186">
        <f>ROUND(I758*H758,2)</f>
        <v>0</v>
      </c>
      <c r="K758" s="182" t="s">
        <v>154</v>
      </c>
      <c r="L758" s="41"/>
      <c r="M758" s="187" t="s">
        <v>19</v>
      </c>
      <c r="N758" s="188" t="s">
        <v>44</v>
      </c>
      <c r="O758" s="66"/>
      <c r="P758" s="189">
        <f>O758*H758</f>
        <v>0</v>
      </c>
      <c r="Q758" s="189">
        <v>0</v>
      </c>
      <c r="R758" s="189">
        <f>Q758*H758</f>
        <v>0</v>
      </c>
      <c r="S758" s="189">
        <v>0</v>
      </c>
      <c r="T758" s="190">
        <f>S758*H758</f>
        <v>0</v>
      </c>
      <c r="U758" s="36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  <c r="AR758" s="191" t="s">
        <v>256</v>
      </c>
      <c r="AT758" s="191" t="s">
        <v>150</v>
      </c>
      <c r="AU758" s="191" t="s">
        <v>82</v>
      </c>
      <c r="AY758" s="19" t="s">
        <v>148</v>
      </c>
      <c r="BE758" s="192">
        <f>IF(N758="základní",J758,0)</f>
        <v>0</v>
      </c>
      <c r="BF758" s="192">
        <f>IF(N758="snížená",J758,0)</f>
        <v>0</v>
      </c>
      <c r="BG758" s="192">
        <f>IF(N758="zákl. přenesená",J758,0)</f>
        <v>0</v>
      </c>
      <c r="BH758" s="192">
        <f>IF(N758="sníž. přenesená",J758,0)</f>
        <v>0</v>
      </c>
      <c r="BI758" s="192">
        <f>IF(N758="nulová",J758,0)</f>
        <v>0</v>
      </c>
      <c r="BJ758" s="19" t="s">
        <v>80</v>
      </c>
      <c r="BK758" s="192">
        <f>ROUND(I758*H758,2)</f>
        <v>0</v>
      </c>
      <c r="BL758" s="19" t="s">
        <v>256</v>
      </c>
      <c r="BM758" s="191" t="s">
        <v>2121</v>
      </c>
    </row>
    <row r="759" spans="1:65" s="2" customFormat="1" ht="11.25">
      <c r="A759" s="36"/>
      <c r="B759" s="37"/>
      <c r="C759" s="38"/>
      <c r="D759" s="193" t="s">
        <v>157</v>
      </c>
      <c r="E759" s="38"/>
      <c r="F759" s="194" t="s">
        <v>1132</v>
      </c>
      <c r="G759" s="38"/>
      <c r="H759" s="38"/>
      <c r="I759" s="195"/>
      <c r="J759" s="38"/>
      <c r="K759" s="38"/>
      <c r="L759" s="41"/>
      <c r="M759" s="196"/>
      <c r="N759" s="197"/>
      <c r="O759" s="66"/>
      <c r="P759" s="66"/>
      <c r="Q759" s="66"/>
      <c r="R759" s="66"/>
      <c r="S759" s="66"/>
      <c r="T759" s="67"/>
      <c r="U759" s="36"/>
      <c r="V759" s="36"/>
      <c r="W759" s="36"/>
      <c r="X759" s="36"/>
      <c r="Y759" s="36"/>
      <c r="Z759" s="36"/>
      <c r="AA759" s="36"/>
      <c r="AB759" s="36"/>
      <c r="AC759" s="36"/>
      <c r="AD759" s="36"/>
      <c r="AE759" s="36"/>
      <c r="AT759" s="19" t="s">
        <v>157</v>
      </c>
      <c r="AU759" s="19" t="s">
        <v>82</v>
      </c>
    </row>
    <row r="760" spans="1:65" s="13" customFormat="1" ht="11.25">
      <c r="B760" s="198"/>
      <c r="C760" s="199"/>
      <c r="D760" s="200" t="s">
        <v>159</v>
      </c>
      <c r="E760" s="201" t="s">
        <v>19</v>
      </c>
      <c r="F760" s="202" t="s">
        <v>1133</v>
      </c>
      <c r="G760" s="199"/>
      <c r="H760" s="201" t="s">
        <v>19</v>
      </c>
      <c r="I760" s="203"/>
      <c r="J760" s="199"/>
      <c r="K760" s="199"/>
      <c r="L760" s="204"/>
      <c r="M760" s="205"/>
      <c r="N760" s="206"/>
      <c r="O760" s="206"/>
      <c r="P760" s="206"/>
      <c r="Q760" s="206"/>
      <c r="R760" s="206"/>
      <c r="S760" s="206"/>
      <c r="T760" s="207"/>
      <c r="AT760" s="208" t="s">
        <v>159</v>
      </c>
      <c r="AU760" s="208" t="s">
        <v>82</v>
      </c>
      <c r="AV760" s="13" t="s">
        <v>80</v>
      </c>
      <c r="AW760" s="13" t="s">
        <v>34</v>
      </c>
      <c r="AX760" s="13" t="s">
        <v>73</v>
      </c>
      <c r="AY760" s="208" t="s">
        <v>148</v>
      </c>
    </row>
    <row r="761" spans="1:65" s="14" customFormat="1" ht="11.25">
      <c r="B761" s="209"/>
      <c r="C761" s="210"/>
      <c r="D761" s="200" t="s">
        <v>159</v>
      </c>
      <c r="E761" s="211" t="s">
        <v>19</v>
      </c>
      <c r="F761" s="212" t="s">
        <v>2122</v>
      </c>
      <c r="G761" s="210"/>
      <c r="H761" s="213">
        <v>16.605</v>
      </c>
      <c r="I761" s="214"/>
      <c r="J761" s="210"/>
      <c r="K761" s="210"/>
      <c r="L761" s="215"/>
      <c r="M761" s="216"/>
      <c r="N761" s="217"/>
      <c r="O761" s="217"/>
      <c r="P761" s="217"/>
      <c r="Q761" s="217"/>
      <c r="R761" s="217"/>
      <c r="S761" s="217"/>
      <c r="T761" s="218"/>
      <c r="AT761" s="219" t="s">
        <v>159</v>
      </c>
      <c r="AU761" s="219" t="s">
        <v>82</v>
      </c>
      <c r="AV761" s="14" t="s">
        <v>82</v>
      </c>
      <c r="AW761" s="14" t="s">
        <v>34</v>
      </c>
      <c r="AX761" s="14" t="s">
        <v>73</v>
      </c>
      <c r="AY761" s="219" t="s">
        <v>148</v>
      </c>
    </row>
    <row r="762" spans="1:65" s="15" customFormat="1" ht="11.25">
      <c r="B762" s="220"/>
      <c r="C762" s="221"/>
      <c r="D762" s="200" t="s">
        <v>159</v>
      </c>
      <c r="E762" s="222" t="s">
        <v>19</v>
      </c>
      <c r="F762" s="223" t="s">
        <v>162</v>
      </c>
      <c r="G762" s="221"/>
      <c r="H762" s="224">
        <v>16.605</v>
      </c>
      <c r="I762" s="225"/>
      <c r="J762" s="221"/>
      <c r="K762" s="221"/>
      <c r="L762" s="226"/>
      <c r="M762" s="227"/>
      <c r="N762" s="228"/>
      <c r="O762" s="228"/>
      <c r="P762" s="228"/>
      <c r="Q762" s="228"/>
      <c r="R762" s="228"/>
      <c r="S762" s="228"/>
      <c r="T762" s="229"/>
      <c r="AT762" s="230" t="s">
        <v>159</v>
      </c>
      <c r="AU762" s="230" t="s">
        <v>82</v>
      </c>
      <c r="AV762" s="15" t="s">
        <v>155</v>
      </c>
      <c r="AW762" s="15" t="s">
        <v>34</v>
      </c>
      <c r="AX762" s="15" t="s">
        <v>80</v>
      </c>
      <c r="AY762" s="230" t="s">
        <v>148</v>
      </c>
    </row>
    <row r="763" spans="1:65" s="2" customFormat="1" ht="16.5" customHeight="1">
      <c r="A763" s="36"/>
      <c r="B763" s="37"/>
      <c r="C763" s="180" t="s">
        <v>953</v>
      </c>
      <c r="D763" s="180" t="s">
        <v>150</v>
      </c>
      <c r="E763" s="181" t="s">
        <v>1135</v>
      </c>
      <c r="F763" s="182" t="s">
        <v>1136</v>
      </c>
      <c r="G763" s="183" t="s">
        <v>153</v>
      </c>
      <c r="H763" s="184">
        <v>695.16600000000005</v>
      </c>
      <c r="I763" s="185"/>
      <c r="J763" s="186">
        <f>ROUND(I763*H763,2)</f>
        <v>0</v>
      </c>
      <c r="K763" s="182" t="s">
        <v>154</v>
      </c>
      <c r="L763" s="41"/>
      <c r="M763" s="187" t="s">
        <v>19</v>
      </c>
      <c r="N763" s="188" t="s">
        <v>44</v>
      </c>
      <c r="O763" s="66"/>
      <c r="P763" s="189">
        <f>O763*H763</f>
        <v>0</v>
      </c>
      <c r="Q763" s="189">
        <v>0</v>
      </c>
      <c r="R763" s="189">
        <f>Q763*H763</f>
        <v>0</v>
      </c>
      <c r="S763" s="189">
        <v>0</v>
      </c>
      <c r="T763" s="190">
        <f>S763*H763</f>
        <v>0</v>
      </c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R763" s="191" t="s">
        <v>256</v>
      </c>
      <c r="AT763" s="191" t="s">
        <v>150</v>
      </c>
      <c r="AU763" s="191" t="s">
        <v>82</v>
      </c>
      <c r="AY763" s="19" t="s">
        <v>148</v>
      </c>
      <c r="BE763" s="192">
        <f>IF(N763="základní",J763,0)</f>
        <v>0</v>
      </c>
      <c r="BF763" s="192">
        <f>IF(N763="snížená",J763,0)</f>
        <v>0</v>
      </c>
      <c r="BG763" s="192">
        <f>IF(N763="zákl. přenesená",J763,0)</f>
        <v>0</v>
      </c>
      <c r="BH763" s="192">
        <f>IF(N763="sníž. přenesená",J763,0)</f>
        <v>0</v>
      </c>
      <c r="BI763" s="192">
        <f>IF(N763="nulová",J763,0)</f>
        <v>0</v>
      </c>
      <c r="BJ763" s="19" t="s">
        <v>80</v>
      </c>
      <c r="BK763" s="192">
        <f>ROUND(I763*H763,2)</f>
        <v>0</v>
      </c>
      <c r="BL763" s="19" t="s">
        <v>256</v>
      </c>
      <c r="BM763" s="191" t="s">
        <v>2123</v>
      </c>
    </row>
    <row r="764" spans="1:65" s="2" customFormat="1" ht="11.25">
      <c r="A764" s="36"/>
      <c r="B764" s="37"/>
      <c r="C764" s="38"/>
      <c r="D764" s="193" t="s">
        <v>157</v>
      </c>
      <c r="E764" s="38"/>
      <c r="F764" s="194" t="s">
        <v>1138</v>
      </c>
      <c r="G764" s="38"/>
      <c r="H764" s="38"/>
      <c r="I764" s="195"/>
      <c r="J764" s="38"/>
      <c r="K764" s="38"/>
      <c r="L764" s="41"/>
      <c r="M764" s="196"/>
      <c r="N764" s="197"/>
      <c r="O764" s="66"/>
      <c r="P764" s="66"/>
      <c r="Q764" s="66"/>
      <c r="R764" s="66"/>
      <c r="S764" s="66"/>
      <c r="T764" s="67"/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T764" s="19" t="s">
        <v>157</v>
      </c>
      <c r="AU764" s="19" t="s">
        <v>82</v>
      </c>
    </row>
    <row r="765" spans="1:65" s="2" customFormat="1" ht="19.5">
      <c r="A765" s="36"/>
      <c r="B765" s="37"/>
      <c r="C765" s="38"/>
      <c r="D765" s="200" t="s">
        <v>289</v>
      </c>
      <c r="E765" s="38"/>
      <c r="F765" s="241" t="s">
        <v>1139</v>
      </c>
      <c r="G765" s="38"/>
      <c r="H765" s="38"/>
      <c r="I765" s="195"/>
      <c r="J765" s="38"/>
      <c r="K765" s="38"/>
      <c r="L765" s="41"/>
      <c r="M765" s="196"/>
      <c r="N765" s="197"/>
      <c r="O765" s="66"/>
      <c r="P765" s="66"/>
      <c r="Q765" s="66"/>
      <c r="R765" s="66"/>
      <c r="S765" s="66"/>
      <c r="T765" s="67"/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T765" s="19" t="s">
        <v>289</v>
      </c>
      <c r="AU765" s="19" t="s">
        <v>82</v>
      </c>
    </row>
    <row r="766" spans="1:65" s="14" customFormat="1" ht="11.25">
      <c r="B766" s="209"/>
      <c r="C766" s="210"/>
      <c r="D766" s="200" t="s">
        <v>159</v>
      </c>
      <c r="E766" s="211" t="s">
        <v>19</v>
      </c>
      <c r="F766" s="212" t="s">
        <v>2124</v>
      </c>
      <c r="G766" s="210"/>
      <c r="H766" s="213">
        <v>678.56100000000004</v>
      </c>
      <c r="I766" s="214"/>
      <c r="J766" s="210"/>
      <c r="K766" s="210"/>
      <c r="L766" s="215"/>
      <c r="M766" s="216"/>
      <c r="N766" s="217"/>
      <c r="O766" s="217"/>
      <c r="P766" s="217"/>
      <c r="Q766" s="217"/>
      <c r="R766" s="217"/>
      <c r="S766" s="217"/>
      <c r="T766" s="218"/>
      <c r="AT766" s="219" t="s">
        <v>159</v>
      </c>
      <c r="AU766" s="219" t="s">
        <v>82</v>
      </c>
      <c r="AV766" s="14" t="s">
        <v>82</v>
      </c>
      <c r="AW766" s="14" t="s">
        <v>34</v>
      </c>
      <c r="AX766" s="14" t="s">
        <v>73</v>
      </c>
      <c r="AY766" s="219" t="s">
        <v>148</v>
      </c>
    </row>
    <row r="767" spans="1:65" s="14" customFormat="1" ht="11.25">
      <c r="B767" s="209"/>
      <c r="C767" s="210"/>
      <c r="D767" s="200" t="s">
        <v>159</v>
      </c>
      <c r="E767" s="211" t="s">
        <v>19</v>
      </c>
      <c r="F767" s="212" t="s">
        <v>2125</v>
      </c>
      <c r="G767" s="210"/>
      <c r="H767" s="213">
        <v>16.605</v>
      </c>
      <c r="I767" s="214"/>
      <c r="J767" s="210"/>
      <c r="K767" s="210"/>
      <c r="L767" s="215"/>
      <c r="M767" s="216"/>
      <c r="N767" s="217"/>
      <c r="O767" s="217"/>
      <c r="P767" s="217"/>
      <c r="Q767" s="217"/>
      <c r="R767" s="217"/>
      <c r="S767" s="217"/>
      <c r="T767" s="218"/>
      <c r="AT767" s="219" t="s">
        <v>159</v>
      </c>
      <c r="AU767" s="219" t="s">
        <v>82</v>
      </c>
      <c r="AV767" s="14" t="s">
        <v>82</v>
      </c>
      <c r="AW767" s="14" t="s">
        <v>34</v>
      </c>
      <c r="AX767" s="14" t="s">
        <v>73</v>
      </c>
      <c r="AY767" s="219" t="s">
        <v>148</v>
      </c>
    </row>
    <row r="768" spans="1:65" s="15" customFormat="1" ht="11.25">
      <c r="B768" s="220"/>
      <c r="C768" s="221"/>
      <c r="D768" s="200" t="s">
        <v>159</v>
      </c>
      <c r="E768" s="222" t="s">
        <v>19</v>
      </c>
      <c r="F768" s="223" t="s">
        <v>162</v>
      </c>
      <c r="G768" s="221"/>
      <c r="H768" s="224">
        <v>695.16600000000005</v>
      </c>
      <c r="I768" s="225"/>
      <c r="J768" s="221"/>
      <c r="K768" s="221"/>
      <c r="L768" s="226"/>
      <c r="M768" s="227"/>
      <c r="N768" s="228"/>
      <c r="O768" s="228"/>
      <c r="P768" s="228"/>
      <c r="Q768" s="228"/>
      <c r="R768" s="228"/>
      <c r="S768" s="228"/>
      <c r="T768" s="229"/>
      <c r="AT768" s="230" t="s">
        <v>159</v>
      </c>
      <c r="AU768" s="230" t="s">
        <v>82</v>
      </c>
      <c r="AV768" s="15" t="s">
        <v>155</v>
      </c>
      <c r="AW768" s="15" t="s">
        <v>34</v>
      </c>
      <c r="AX768" s="15" t="s">
        <v>80</v>
      </c>
      <c r="AY768" s="230" t="s">
        <v>148</v>
      </c>
    </row>
    <row r="769" spans="1:65" s="2" customFormat="1" ht="16.5" customHeight="1">
      <c r="A769" s="36"/>
      <c r="B769" s="37"/>
      <c r="C769" s="180" t="s">
        <v>960</v>
      </c>
      <c r="D769" s="180" t="s">
        <v>150</v>
      </c>
      <c r="E769" s="181" t="s">
        <v>1143</v>
      </c>
      <c r="F769" s="182" t="s">
        <v>1144</v>
      </c>
      <c r="G769" s="183" t="s">
        <v>153</v>
      </c>
      <c r="H769" s="184">
        <v>1373.7270000000001</v>
      </c>
      <c r="I769" s="185"/>
      <c r="J769" s="186">
        <f>ROUND(I769*H769,2)</f>
        <v>0</v>
      </c>
      <c r="K769" s="182" t="s">
        <v>154</v>
      </c>
      <c r="L769" s="41"/>
      <c r="M769" s="187" t="s">
        <v>19</v>
      </c>
      <c r="N769" s="188" t="s">
        <v>44</v>
      </c>
      <c r="O769" s="66"/>
      <c r="P769" s="189">
        <f>O769*H769</f>
        <v>0</v>
      </c>
      <c r="Q769" s="189">
        <v>0</v>
      </c>
      <c r="R769" s="189">
        <f>Q769*H769</f>
        <v>0</v>
      </c>
      <c r="S769" s="189">
        <v>0</v>
      </c>
      <c r="T769" s="190">
        <f>S769*H769</f>
        <v>0</v>
      </c>
      <c r="U769" s="36"/>
      <c r="V769" s="36"/>
      <c r="W769" s="36"/>
      <c r="X769" s="36"/>
      <c r="Y769" s="36"/>
      <c r="Z769" s="36"/>
      <c r="AA769" s="36"/>
      <c r="AB769" s="36"/>
      <c r="AC769" s="36"/>
      <c r="AD769" s="36"/>
      <c r="AE769" s="36"/>
      <c r="AR769" s="191" t="s">
        <v>256</v>
      </c>
      <c r="AT769" s="191" t="s">
        <v>150</v>
      </c>
      <c r="AU769" s="191" t="s">
        <v>82</v>
      </c>
      <c r="AY769" s="19" t="s">
        <v>148</v>
      </c>
      <c r="BE769" s="192">
        <f>IF(N769="základní",J769,0)</f>
        <v>0</v>
      </c>
      <c r="BF769" s="192">
        <f>IF(N769="snížená",J769,0)</f>
        <v>0</v>
      </c>
      <c r="BG769" s="192">
        <f>IF(N769="zákl. přenesená",J769,0)</f>
        <v>0</v>
      </c>
      <c r="BH769" s="192">
        <f>IF(N769="sníž. přenesená",J769,0)</f>
        <v>0</v>
      </c>
      <c r="BI769" s="192">
        <f>IF(N769="nulová",J769,0)</f>
        <v>0</v>
      </c>
      <c r="BJ769" s="19" t="s">
        <v>80</v>
      </c>
      <c r="BK769" s="192">
        <f>ROUND(I769*H769,2)</f>
        <v>0</v>
      </c>
      <c r="BL769" s="19" t="s">
        <v>256</v>
      </c>
      <c r="BM769" s="191" t="s">
        <v>2126</v>
      </c>
    </row>
    <row r="770" spans="1:65" s="2" customFormat="1" ht="11.25">
      <c r="A770" s="36"/>
      <c r="B770" s="37"/>
      <c r="C770" s="38"/>
      <c r="D770" s="193" t="s">
        <v>157</v>
      </c>
      <c r="E770" s="38"/>
      <c r="F770" s="194" t="s">
        <v>1146</v>
      </c>
      <c r="G770" s="38"/>
      <c r="H770" s="38"/>
      <c r="I770" s="195"/>
      <c r="J770" s="38"/>
      <c r="K770" s="38"/>
      <c r="L770" s="41"/>
      <c r="M770" s="196"/>
      <c r="N770" s="197"/>
      <c r="O770" s="66"/>
      <c r="P770" s="66"/>
      <c r="Q770" s="66"/>
      <c r="R770" s="66"/>
      <c r="S770" s="66"/>
      <c r="T770" s="67"/>
      <c r="U770" s="36"/>
      <c r="V770" s="36"/>
      <c r="W770" s="36"/>
      <c r="X770" s="36"/>
      <c r="Y770" s="36"/>
      <c r="Z770" s="36"/>
      <c r="AA770" s="36"/>
      <c r="AB770" s="36"/>
      <c r="AC770" s="36"/>
      <c r="AD770" s="36"/>
      <c r="AE770" s="36"/>
      <c r="AT770" s="19" t="s">
        <v>157</v>
      </c>
      <c r="AU770" s="19" t="s">
        <v>82</v>
      </c>
    </row>
    <row r="771" spans="1:65" s="2" customFormat="1" ht="19.5">
      <c r="A771" s="36"/>
      <c r="B771" s="37"/>
      <c r="C771" s="38"/>
      <c r="D771" s="200" t="s">
        <v>289</v>
      </c>
      <c r="E771" s="38"/>
      <c r="F771" s="241" t="s">
        <v>1147</v>
      </c>
      <c r="G771" s="38"/>
      <c r="H771" s="38"/>
      <c r="I771" s="195"/>
      <c r="J771" s="38"/>
      <c r="K771" s="38"/>
      <c r="L771" s="41"/>
      <c r="M771" s="196"/>
      <c r="N771" s="197"/>
      <c r="O771" s="66"/>
      <c r="P771" s="66"/>
      <c r="Q771" s="66"/>
      <c r="R771" s="66"/>
      <c r="S771" s="66"/>
      <c r="T771" s="67"/>
      <c r="U771" s="36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  <c r="AT771" s="19" t="s">
        <v>289</v>
      </c>
      <c r="AU771" s="19" t="s">
        <v>82</v>
      </c>
    </row>
    <row r="772" spans="1:65" s="14" customFormat="1" ht="11.25">
      <c r="B772" s="209"/>
      <c r="C772" s="210"/>
      <c r="D772" s="200" t="s">
        <v>159</v>
      </c>
      <c r="E772" s="211" t="s">
        <v>19</v>
      </c>
      <c r="F772" s="212" t="s">
        <v>2127</v>
      </c>
      <c r="G772" s="210"/>
      <c r="H772" s="213">
        <v>1357.1220000000001</v>
      </c>
      <c r="I772" s="214"/>
      <c r="J772" s="210"/>
      <c r="K772" s="210"/>
      <c r="L772" s="215"/>
      <c r="M772" s="216"/>
      <c r="N772" s="217"/>
      <c r="O772" s="217"/>
      <c r="P772" s="217"/>
      <c r="Q772" s="217"/>
      <c r="R772" s="217"/>
      <c r="S772" s="217"/>
      <c r="T772" s="218"/>
      <c r="AT772" s="219" t="s">
        <v>159</v>
      </c>
      <c r="AU772" s="219" t="s">
        <v>82</v>
      </c>
      <c r="AV772" s="14" t="s">
        <v>82</v>
      </c>
      <c r="AW772" s="14" t="s">
        <v>34</v>
      </c>
      <c r="AX772" s="14" t="s">
        <v>73</v>
      </c>
      <c r="AY772" s="219" t="s">
        <v>148</v>
      </c>
    </row>
    <row r="773" spans="1:65" s="14" customFormat="1" ht="11.25">
      <c r="B773" s="209"/>
      <c r="C773" s="210"/>
      <c r="D773" s="200" t="s">
        <v>159</v>
      </c>
      <c r="E773" s="211" t="s">
        <v>19</v>
      </c>
      <c r="F773" s="212" t="s">
        <v>2125</v>
      </c>
      <c r="G773" s="210"/>
      <c r="H773" s="213">
        <v>16.605</v>
      </c>
      <c r="I773" s="214"/>
      <c r="J773" s="210"/>
      <c r="K773" s="210"/>
      <c r="L773" s="215"/>
      <c r="M773" s="216"/>
      <c r="N773" s="217"/>
      <c r="O773" s="217"/>
      <c r="P773" s="217"/>
      <c r="Q773" s="217"/>
      <c r="R773" s="217"/>
      <c r="S773" s="217"/>
      <c r="T773" s="218"/>
      <c r="AT773" s="219" t="s">
        <v>159</v>
      </c>
      <c r="AU773" s="219" t="s">
        <v>82</v>
      </c>
      <c r="AV773" s="14" t="s">
        <v>82</v>
      </c>
      <c r="AW773" s="14" t="s">
        <v>34</v>
      </c>
      <c r="AX773" s="14" t="s">
        <v>73</v>
      </c>
      <c r="AY773" s="219" t="s">
        <v>148</v>
      </c>
    </row>
    <row r="774" spans="1:65" s="15" customFormat="1" ht="11.25">
      <c r="B774" s="220"/>
      <c r="C774" s="221"/>
      <c r="D774" s="200" t="s">
        <v>159</v>
      </c>
      <c r="E774" s="222" t="s">
        <v>19</v>
      </c>
      <c r="F774" s="223" t="s">
        <v>162</v>
      </c>
      <c r="G774" s="221"/>
      <c r="H774" s="224">
        <v>1373.7270000000001</v>
      </c>
      <c r="I774" s="225"/>
      <c r="J774" s="221"/>
      <c r="K774" s="221"/>
      <c r="L774" s="226"/>
      <c r="M774" s="227"/>
      <c r="N774" s="228"/>
      <c r="O774" s="228"/>
      <c r="P774" s="228"/>
      <c r="Q774" s="228"/>
      <c r="R774" s="228"/>
      <c r="S774" s="228"/>
      <c r="T774" s="229"/>
      <c r="AT774" s="230" t="s">
        <v>159</v>
      </c>
      <c r="AU774" s="230" t="s">
        <v>82</v>
      </c>
      <c r="AV774" s="15" t="s">
        <v>155</v>
      </c>
      <c r="AW774" s="15" t="s">
        <v>34</v>
      </c>
      <c r="AX774" s="15" t="s">
        <v>80</v>
      </c>
      <c r="AY774" s="230" t="s">
        <v>148</v>
      </c>
    </row>
    <row r="775" spans="1:65" s="2" customFormat="1" ht="21.75" customHeight="1">
      <c r="A775" s="36"/>
      <c r="B775" s="37"/>
      <c r="C775" s="180" t="s">
        <v>965</v>
      </c>
      <c r="D775" s="180" t="s">
        <v>150</v>
      </c>
      <c r="E775" s="181" t="s">
        <v>1149</v>
      </c>
      <c r="F775" s="182" t="s">
        <v>1150</v>
      </c>
      <c r="G775" s="183" t="s">
        <v>153</v>
      </c>
      <c r="H775" s="184">
        <v>695.16600000000005</v>
      </c>
      <c r="I775" s="185"/>
      <c r="J775" s="186">
        <f>ROUND(I775*H775,2)</f>
        <v>0</v>
      </c>
      <c r="K775" s="182" t="s">
        <v>154</v>
      </c>
      <c r="L775" s="41"/>
      <c r="M775" s="187" t="s">
        <v>19</v>
      </c>
      <c r="N775" s="188" t="s">
        <v>44</v>
      </c>
      <c r="O775" s="66"/>
      <c r="P775" s="189">
        <f>O775*H775</f>
        <v>0</v>
      </c>
      <c r="Q775" s="189">
        <v>0</v>
      </c>
      <c r="R775" s="189">
        <f>Q775*H775</f>
        <v>0</v>
      </c>
      <c r="S775" s="189">
        <v>0</v>
      </c>
      <c r="T775" s="190">
        <f>S775*H775</f>
        <v>0</v>
      </c>
      <c r="U775" s="36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  <c r="AR775" s="191" t="s">
        <v>256</v>
      </c>
      <c r="AT775" s="191" t="s">
        <v>150</v>
      </c>
      <c r="AU775" s="191" t="s">
        <v>82</v>
      </c>
      <c r="AY775" s="19" t="s">
        <v>148</v>
      </c>
      <c r="BE775" s="192">
        <f>IF(N775="základní",J775,0)</f>
        <v>0</v>
      </c>
      <c r="BF775" s="192">
        <f>IF(N775="snížená",J775,0)</f>
        <v>0</v>
      </c>
      <c r="BG775" s="192">
        <f>IF(N775="zákl. přenesená",J775,0)</f>
        <v>0</v>
      </c>
      <c r="BH775" s="192">
        <f>IF(N775="sníž. přenesená",J775,0)</f>
        <v>0</v>
      </c>
      <c r="BI775" s="192">
        <f>IF(N775="nulová",J775,0)</f>
        <v>0</v>
      </c>
      <c r="BJ775" s="19" t="s">
        <v>80</v>
      </c>
      <c r="BK775" s="192">
        <f>ROUND(I775*H775,2)</f>
        <v>0</v>
      </c>
      <c r="BL775" s="19" t="s">
        <v>256</v>
      </c>
      <c r="BM775" s="191" t="s">
        <v>2128</v>
      </c>
    </row>
    <row r="776" spans="1:65" s="2" customFormat="1" ht="11.25">
      <c r="A776" s="36"/>
      <c r="B776" s="37"/>
      <c r="C776" s="38"/>
      <c r="D776" s="193" t="s">
        <v>157</v>
      </c>
      <c r="E776" s="38"/>
      <c r="F776" s="194" t="s">
        <v>1152</v>
      </c>
      <c r="G776" s="38"/>
      <c r="H776" s="38"/>
      <c r="I776" s="195"/>
      <c r="J776" s="38"/>
      <c r="K776" s="38"/>
      <c r="L776" s="41"/>
      <c r="M776" s="196"/>
      <c r="N776" s="197"/>
      <c r="O776" s="66"/>
      <c r="P776" s="66"/>
      <c r="Q776" s="66"/>
      <c r="R776" s="66"/>
      <c r="S776" s="66"/>
      <c r="T776" s="67"/>
      <c r="U776" s="36"/>
      <c r="V776" s="36"/>
      <c r="W776" s="36"/>
      <c r="X776" s="36"/>
      <c r="Y776" s="36"/>
      <c r="Z776" s="36"/>
      <c r="AA776" s="36"/>
      <c r="AB776" s="36"/>
      <c r="AC776" s="36"/>
      <c r="AD776" s="36"/>
      <c r="AE776" s="36"/>
      <c r="AT776" s="19" t="s">
        <v>157</v>
      </c>
      <c r="AU776" s="19" t="s">
        <v>82</v>
      </c>
    </row>
    <row r="777" spans="1:65" s="2" customFormat="1" ht="19.5">
      <c r="A777" s="36"/>
      <c r="B777" s="37"/>
      <c r="C777" s="38"/>
      <c r="D777" s="200" t="s">
        <v>289</v>
      </c>
      <c r="E777" s="38"/>
      <c r="F777" s="241" t="s">
        <v>1153</v>
      </c>
      <c r="G777" s="38"/>
      <c r="H777" s="38"/>
      <c r="I777" s="195"/>
      <c r="J777" s="38"/>
      <c r="K777" s="38"/>
      <c r="L777" s="41"/>
      <c r="M777" s="196"/>
      <c r="N777" s="197"/>
      <c r="O777" s="66"/>
      <c r="P777" s="66"/>
      <c r="Q777" s="66"/>
      <c r="R777" s="66"/>
      <c r="S777" s="66"/>
      <c r="T777" s="67"/>
      <c r="U777" s="36"/>
      <c r="V777" s="36"/>
      <c r="W777" s="36"/>
      <c r="X777" s="36"/>
      <c r="Y777" s="36"/>
      <c r="Z777" s="36"/>
      <c r="AA777" s="36"/>
      <c r="AB777" s="36"/>
      <c r="AC777" s="36"/>
      <c r="AD777" s="36"/>
      <c r="AE777" s="36"/>
      <c r="AT777" s="19" t="s">
        <v>289</v>
      </c>
      <c r="AU777" s="19" t="s">
        <v>82</v>
      </c>
    </row>
    <row r="778" spans="1:65" s="14" customFormat="1" ht="11.25">
      <c r="B778" s="209"/>
      <c r="C778" s="210"/>
      <c r="D778" s="200" t="s">
        <v>159</v>
      </c>
      <c r="E778" s="211" t="s">
        <v>19</v>
      </c>
      <c r="F778" s="212" t="s">
        <v>2124</v>
      </c>
      <c r="G778" s="210"/>
      <c r="H778" s="213">
        <v>678.56100000000004</v>
      </c>
      <c r="I778" s="214"/>
      <c r="J778" s="210"/>
      <c r="K778" s="210"/>
      <c r="L778" s="215"/>
      <c r="M778" s="216"/>
      <c r="N778" s="217"/>
      <c r="O778" s="217"/>
      <c r="P778" s="217"/>
      <c r="Q778" s="217"/>
      <c r="R778" s="217"/>
      <c r="S778" s="217"/>
      <c r="T778" s="218"/>
      <c r="AT778" s="219" t="s">
        <v>159</v>
      </c>
      <c r="AU778" s="219" t="s">
        <v>82</v>
      </c>
      <c r="AV778" s="14" t="s">
        <v>82</v>
      </c>
      <c r="AW778" s="14" t="s">
        <v>34</v>
      </c>
      <c r="AX778" s="14" t="s">
        <v>73</v>
      </c>
      <c r="AY778" s="219" t="s">
        <v>148</v>
      </c>
    </row>
    <row r="779" spans="1:65" s="14" customFormat="1" ht="11.25">
      <c r="B779" s="209"/>
      <c r="C779" s="210"/>
      <c r="D779" s="200" t="s">
        <v>159</v>
      </c>
      <c r="E779" s="211" t="s">
        <v>19</v>
      </c>
      <c r="F779" s="212" t="s">
        <v>2125</v>
      </c>
      <c r="G779" s="210"/>
      <c r="H779" s="213">
        <v>16.605</v>
      </c>
      <c r="I779" s="214"/>
      <c r="J779" s="210"/>
      <c r="K779" s="210"/>
      <c r="L779" s="215"/>
      <c r="M779" s="216"/>
      <c r="N779" s="217"/>
      <c r="O779" s="217"/>
      <c r="P779" s="217"/>
      <c r="Q779" s="217"/>
      <c r="R779" s="217"/>
      <c r="S779" s="217"/>
      <c r="T779" s="218"/>
      <c r="AT779" s="219" t="s">
        <v>159</v>
      </c>
      <c r="AU779" s="219" t="s">
        <v>82</v>
      </c>
      <c r="AV779" s="14" t="s">
        <v>82</v>
      </c>
      <c r="AW779" s="14" t="s">
        <v>34</v>
      </c>
      <c r="AX779" s="14" t="s">
        <v>73</v>
      </c>
      <c r="AY779" s="219" t="s">
        <v>148</v>
      </c>
    </row>
    <row r="780" spans="1:65" s="15" customFormat="1" ht="11.25">
      <c r="B780" s="220"/>
      <c r="C780" s="221"/>
      <c r="D780" s="200" t="s">
        <v>159</v>
      </c>
      <c r="E780" s="222" t="s">
        <v>19</v>
      </c>
      <c r="F780" s="223" t="s">
        <v>162</v>
      </c>
      <c r="G780" s="221"/>
      <c r="H780" s="224">
        <v>695.16600000000005</v>
      </c>
      <c r="I780" s="225"/>
      <c r="J780" s="221"/>
      <c r="K780" s="221"/>
      <c r="L780" s="226"/>
      <c r="M780" s="227"/>
      <c r="N780" s="228"/>
      <c r="O780" s="228"/>
      <c r="P780" s="228"/>
      <c r="Q780" s="228"/>
      <c r="R780" s="228"/>
      <c r="S780" s="228"/>
      <c r="T780" s="229"/>
      <c r="AT780" s="230" t="s">
        <v>159</v>
      </c>
      <c r="AU780" s="230" t="s">
        <v>82</v>
      </c>
      <c r="AV780" s="15" t="s">
        <v>155</v>
      </c>
      <c r="AW780" s="15" t="s">
        <v>34</v>
      </c>
      <c r="AX780" s="15" t="s">
        <v>80</v>
      </c>
      <c r="AY780" s="230" t="s">
        <v>148</v>
      </c>
    </row>
    <row r="781" spans="1:65" s="2" customFormat="1" ht="24.2" customHeight="1">
      <c r="A781" s="36"/>
      <c r="B781" s="37"/>
      <c r="C781" s="180" t="s">
        <v>972</v>
      </c>
      <c r="D781" s="180" t="s">
        <v>150</v>
      </c>
      <c r="E781" s="181" t="s">
        <v>1155</v>
      </c>
      <c r="F781" s="182" t="s">
        <v>1156</v>
      </c>
      <c r="G781" s="183" t="s">
        <v>153</v>
      </c>
      <c r="H781" s="184">
        <v>278.06599999999997</v>
      </c>
      <c r="I781" s="185"/>
      <c r="J781" s="186">
        <f>ROUND(I781*H781,2)</f>
        <v>0</v>
      </c>
      <c r="K781" s="182" t="s">
        <v>154</v>
      </c>
      <c r="L781" s="41"/>
      <c r="M781" s="187" t="s">
        <v>19</v>
      </c>
      <c r="N781" s="188" t="s">
        <v>44</v>
      </c>
      <c r="O781" s="66"/>
      <c r="P781" s="189">
        <f>O781*H781</f>
        <v>0</v>
      </c>
      <c r="Q781" s="189">
        <v>0</v>
      </c>
      <c r="R781" s="189">
        <f>Q781*H781</f>
        <v>0</v>
      </c>
      <c r="S781" s="189">
        <v>0</v>
      </c>
      <c r="T781" s="190">
        <f>S781*H781</f>
        <v>0</v>
      </c>
      <c r="U781" s="36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  <c r="AR781" s="191" t="s">
        <v>256</v>
      </c>
      <c r="AT781" s="191" t="s">
        <v>150</v>
      </c>
      <c r="AU781" s="191" t="s">
        <v>82</v>
      </c>
      <c r="AY781" s="19" t="s">
        <v>148</v>
      </c>
      <c r="BE781" s="192">
        <f>IF(N781="základní",J781,0)</f>
        <v>0</v>
      </c>
      <c r="BF781" s="192">
        <f>IF(N781="snížená",J781,0)</f>
        <v>0</v>
      </c>
      <c r="BG781" s="192">
        <f>IF(N781="zákl. přenesená",J781,0)</f>
        <v>0</v>
      </c>
      <c r="BH781" s="192">
        <f>IF(N781="sníž. přenesená",J781,0)</f>
        <v>0</v>
      </c>
      <c r="BI781" s="192">
        <f>IF(N781="nulová",J781,0)</f>
        <v>0</v>
      </c>
      <c r="BJ781" s="19" t="s">
        <v>80</v>
      </c>
      <c r="BK781" s="192">
        <f>ROUND(I781*H781,2)</f>
        <v>0</v>
      </c>
      <c r="BL781" s="19" t="s">
        <v>256</v>
      </c>
      <c r="BM781" s="191" t="s">
        <v>2129</v>
      </c>
    </row>
    <row r="782" spans="1:65" s="2" customFormat="1" ht="11.25">
      <c r="A782" s="36"/>
      <c r="B782" s="37"/>
      <c r="C782" s="38"/>
      <c r="D782" s="193" t="s">
        <v>157</v>
      </c>
      <c r="E782" s="38"/>
      <c r="F782" s="194" t="s">
        <v>1158</v>
      </c>
      <c r="G782" s="38"/>
      <c r="H782" s="38"/>
      <c r="I782" s="195"/>
      <c r="J782" s="38"/>
      <c r="K782" s="38"/>
      <c r="L782" s="41"/>
      <c r="M782" s="196"/>
      <c r="N782" s="197"/>
      <c r="O782" s="66"/>
      <c r="P782" s="66"/>
      <c r="Q782" s="66"/>
      <c r="R782" s="66"/>
      <c r="S782" s="66"/>
      <c r="T782" s="67"/>
      <c r="U782" s="36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  <c r="AT782" s="19" t="s">
        <v>157</v>
      </c>
      <c r="AU782" s="19" t="s">
        <v>82</v>
      </c>
    </row>
    <row r="783" spans="1:65" s="2" customFormat="1" ht="19.5">
      <c r="A783" s="36"/>
      <c r="B783" s="37"/>
      <c r="C783" s="38"/>
      <c r="D783" s="200" t="s">
        <v>289</v>
      </c>
      <c r="E783" s="38"/>
      <c r="F783" s="241" t="s">
        <v>1159</v>
      </c>
      <c r="G783" s="38"/>
      <c r="H783" s="38"/>
      <c r="I783" s="195"/>
      <c r="J783" s="38"/>
      <c r="K783" s="38"/>
      <c r="L783" s="41"/>
      <c r="M783" s="196"/>
      <c r="N783" s="197"/>
      <c r="O783" s="66"/>
      <c r="P783" s="66"/>
      <c r="Q783" s="66"/>
      <c r="R783" s="66"/>
      <c r="S783" s="66"/>
      <c r="T783" s="67"/>
      <c r="U783" s="36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  <c r="AT783" s="19" t="s">
        <v>289</v>
      </c>
      <c r="AU783" s="19" t="s">
        <v>82</v>
      </c>
    </row>
    <row r="784" spans="1:65" s="13" customFormat="1" ht="11.25">
      <c r="B784" s="198"/>
      <c r="C784" s="199"/>
      <c r="D784" s="200" t="s">
        <v>159</v>
      </c>
      <c r="E784" s="201" t="s">
        <v>19</v>
      </c>
      <c r="F784" s="202" t="s">
        <v>1160</v>
      </c>
      <c r="G784" s="199"/>
      <c r="H784" s="201" t="s">
        <v>19</v>
      </c>
      <c r="I784" s="203"/>
      <c r="J784" s="199"/>
      <c r="K784" s="199"/>
      <c r="L784" s="204"/>
      <c r="M784" s="205"/>
      <c r="N784" s="206"/>
      <c r="O784" s="206"/>
      <c r="P784" s="206"/>
      <c r="Q784" s="206"/>
      <c r="R784" s="206"/>
      <c r="S784" s="206"/>
      <c r="T784" s="207"/>
      <c r="AT784" s="208" t="s">
        <v>159</v>
      </c>
      <c r="AU784" s="208" t="s">
        <v>82</v>
      </c>
      <c r="AV784" s="13" t="s">
        <v>80</v>
      </c>
      <c r="AW784" s="13" t="s">
        <v>34</v>
      </c>
      <c r="AX784" s="13" t="s">
        <v>73</v>
      </c>
      <c r="AY784" s="208" t="s">
        <v>148</v>
      </c>
    </row>
    <row r="785" spans="1:65" s="14" customFormat="1" ht="11.25">
      <c r="B785" s="209"/>
      <c r="C785" s="210"/>
      <c r="D785" s="200" t="s">
        <v>159</v>
      </c>
      <c r="E785" s="211" t="s">
        <v>19</v>
      </c>
      <c r="F785" s="212" t="s">
        <v>2130</v>
      </c>
      <c r="G785" s="210"/>
      <c r="H785" s="213">
        <v>271.42399999999998</v>
      </c>
      <c r="I785" s="214"/>
      <c r="J785" s="210"/>
      <c r="K785" s="210"/>
      <c r="L785" s="215"/>
      <c r="M785" s="216"/>
      <c r="N785" s="217"/>
      <c r="O785" s="217"/>
      <c r="P785" s="217"/>
      <c r="Q785" s="217"/>
      <c r="R785" s="217"/>
      <c r="S785" s="217"/>
      <c r="T785" s="218"/>
      <c r="AT785" s="219" t="s">
        <v>159</v>
      </c>
      <c r="AU785" s="219" t="s">
        <v>82</v>
      </c>
      <c r="AV785" s="14" t="s">
        <v>82</v>
      </c>
      <c r="AW785" s="14" t="s">
        <v>34</v>
      </c>
      <c r="AX785" s="14" t="s">
        <v>73</v>
      </c>
      <c r="AY785" s="219" t="s">
        <v>148</v>
      </c>
    </row>
    <row r="786" spans="1:65" s="14" customFormat="1" ht="11.25">
      <c r="B786" s="209"/>
      <c r="C786" s="210"/>
      <c r="D786" s="200" t="s">
        <v>159</v>
      </c>
      <c r="E786" s="211" t="s">
        <v>19</v>
      </c>
      <c r="F786" s="212" t="s">
        <v>2131</v>
      </c>
      <c r="G786" s="210"/>
      <c r="H786" s="213">
        <v>6.6420000000000003</v>
      </c>
      <c r="I786" s="214"/>
      <c r="J786" s="210"/>
      <c r="K786" s="210"/>
      <c r="L786" s="215"/>
      <c r="M786" s="216"/>
      <c r="N786" s="217"/>
      <c r="O786" s="217"/>
      <c r="P786" s="217"/>
      <c r="Q786" s="217"/>
      <c r="R786" s="217"/>
      <c r="S786" s="217"/>
      <c r="T786" s="218"/>
      <c r="AT786" s="219" t="s">
        <v>159</v>
      </c>
      <c r="AU786" s="219" t="s">
        <v>82</v>
      </c>
      <c r="AV786" s="14" t="s">
        <v>82</v>
      </c>
      <c r="AW786" s="14" t="s">
        <v>34</v>
      </c>
      <c r="AX786" s="14" t="s">
        <v>73</v>
      </c>
      <c r="AY786" s="219" t="s">
        <v>148</v>
      </c>
    </row>
    <row r="787" spans="1:65" s="15" customFormat="1" ht="11.25">
      <c r="B787" s="220"/>
      <c r="C787" s="221"/>
      <c r="D787" s="200" t="s">
        <v>159</v>
      </c>
      <c r="E787" s="222" t="s">
        <v>19</v>
      </c>
      <c r="F787" s="223" t="s">
        <v>162</v>
      </c>
      <c r="G787" s="221"/>
      <c r="H787" s="224">
        <v>278.06599999999997</v>
      </c>
      <c r="I787" s="225"/>
      <c r="J787" s="221"/>
      <c r="K787" s="221"/>
      <c r="L787" s="226"/>
      <c r="M787" s="227"/>
      <c r="N787" s="228"/>
      <c r="O787" s="228"/>
      <c r="P787" s="228"/>
      <c r="Q787" s="228"/>
      <c r="R787" s="228"/>
      <c r="S787" s="228"/>
      <c r="T787" s="229"/>
      <c r="AT787" s="230" t="s">
        <v>159</v>
      </c>
      <c r="AU787" s="230" t="s">
        <v>82</v>
      </c>
      <c r="AV787" s="15" t="s">
        <v>155</v>
      </c>
      <c r="AW787" s="15" t="s">
        <v>34</v>
      </c>
      <c r="AX787" s="15" t="s">
        <v>80</v>
      </c>
      <c r="AY787" s="230" t="s">
        <v>148</v>
      </c>
    </row>
    <row r="788" spans="1:65" s="2" customFormat="1" ht="24.2" customHeight="1">
      <c r="A788" s="36"/>
      <c r="B788" s="37"/>
      <c r="C788" s="180" t="s">
        <v>978</v>
      </c>
      <c r="D788" s="180" t="s">
        <v>150</v>
      </c>
      <c r="E788" s="181" t="s">
        <v>1164</v>
      </c>
      <c r="F788" s="182" t="s">
        <v>1165</v>
      </c>
      <c r="G788" s="183" t="s">
        <v>222</v>
      </c>
      <c r="H788" s="184">
        <v>29.178000000000001</v>
      </c>
      <c r="I788" s="185"/>
      <c r="J788" s="186">
        <f>ROUND(I788*H788,2)</f>
        <v>0</v>
      </c>
      <c r="K788" s="182" t="s">
        <v>154</v>
      </c>
      <c r="L788" s="41"/>
      <c r="M788" s="187" t="s">
        <v>19</v>
      </c>
      <c r="N788" s="188" t="s">
        <v>44</v>
      </c>
      <c r="O788" s="66"/>
      <c r="P788" s="189">
        <f>O788*H788</f>
        <v>0</v>
      </c>
      <c r="Q788" s="189">
        <v>0</v>
      </c>
      <c r="R788" s="189">
        <f>Q788*H788</f>
        <v>0</v>
      </c>
      <c r="S788" s="189">
        <v>0</v>
      </c>
      <c r="T788" s="190">
        <f>S788*H788</f>
        <v>0</v>
      </c>
      <c r="U788" s="36"/>
      <c r="V788" s="36"/>
      <c r="W788" s="36"/>
      <c r="X788" s="36"/>
      <c r="Y788" s="36"/>
      <c r="Z788" s="36"/>
      <c r="AA788" s="36"/>
      <c r="AB788" s="36"/>
      <c r="AC788" s="36"/>
      <c r="AD788" s="36"/>
      <c r="AE788" s="36"/>
      <c r="AR788" s="191" t="s">
        <v>256</v>
      </c>
      <c r="AT788" s="191" t="s">
        <v>150</v>
      </c>
      <c r="AU788" s="191" t="s">
        <v>82</v>
      </c>
      <c r="AY788" s="19" t="s">
        <v>148</v>
      </c>
      <c r="BE788" s="192">
        <f>IF(N788="základní",J788,0)</f>
        <v>0</v>
      </c>
      <c r="BF788" s="192">
        <f>IF(N788="snížená",J788,0)</f>
        <v>0</v>
      </c>
      <c r="BG788" s="192">
        <f>IF(N788="zákl. přenesená",J788,0)</f>
        <v>0</v>
      </c>
      <c r="BH788" s="192">
        <f>IF(N788="sníž. přenesená",J788,0)</f>
        <v>0</v>
      </c>
      <c r="BI788" s="192">
        <f>IF(N788="nulová",J788,0)</f>
        <v>0</v>
      </c>
      <c r="BJ788" s="19" t="s">
        <v>80</v>
      </c>
      <c r="BK788" s="192">
        <f>ROUND(I788*H788,2)</f>
        <v>0</v>
      </c>
      <c r="BL788" s="19" t="s">
        <v>256</v>
      </c>
      <c r="BM788" s="191" t="s">
        <v>2132</v>
      </c>
    </row>
    <row r="789" spans="1:65" s="2" customFormat="1" ht="11.25">
      <c r="A789" s="36"/>
      <c r="B789" s="37"/>
      <c r="C789" s="38"/>
      <c r="D789" s="193" t="s">
        <v>157</v>
      </c>
      <c r="E789" s="38"/>
      <c r="F789" s="194" t="s">
        <v>1167</v>
      </c>
      <c r="G789" s="38"/>
      <c r="H789" s="38"/>
      <c r="I789" s="195"/>
      <c r="J789" s="38"/>
      <c r="K789" s="38"/>
      <c r="L789" s="41"/>
      <c r="M789" s="262"/>
      <c r="N789" s="263"/>
      <c r="O789" s="255"/>
      <c r="P789" s="255"/>
      <c r="Q789" s="255"/>
      <c r="R789" s="255"/>
      <c r="S789" s="255"/>
      <c r="T789" s="264"/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T789" s="19" t="s">
        <v>157</v>
      </c>
      <c r="AU789" s="19" t="s">
        <v>82</v>
      </c>
    </row>
    <row r="790" spans="1:65" s="2" customFormat="1" ht="6.95" customHeight="1">
      <c r="A790" s="36"/>
      <c r="B790" s="49"/>
      <c r="C790" s="50"/>
      <c r="D790" s="50"/>
      <c r="E790" s="50"/>
      <c r="F790" s="50"/>
      <c r="G790" s="50"/>
      <c r="H790" s="50"/>
      <c r="I790" s="50"/>
      <c r="J790" s="50"/>
      <c r="K790" s="50"/>
      <c r="L790" s="41"/>
      <c r="M790" s="36"/>
      <c r="O790" s="36"/>
      <c r="P790" s="36"/>
      <c r="Q790" s="36"/>
      <c r="R790" s="36"/>
      <c r="S790" s="36"/>
      <c r="T790" s="36"/>
      <c r="U790" s="36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</row>
  </sheetData>
  <sheetProtection algorithmName="SHA-512" hashValue="Eu60e3bjwQ0fi6BCWSLiSAqaR8dakGADfLM1DaZhHbgRtHXInVUu4BR65eZt9fss3PON654aq4jZcoFwngqQzg==" saltValue="Ij5Gn5oOtNFoN/kPRb4UnQSaJhHtT+N2T76MZlkypfzxJq+wAa1nDsXJVkze3/pWJ9/vBvOg2vbmVOYV9WA5sA==" spinCount="100000" sheet="1" objects="1" scenarios="1" formatColumns="0" formatRows="0" autoFilter="0"/>
  <autoFilter ref="C98:K789" xr:uid="{00000000-0009-0000-0000-000005000000}"/>
  <mergeCells count="12">
    <mergeCell ref="E91:H91"/>
    <mergeCell ref="L2:V2"/>
    <mergeCell ref="E50:H50"/>
    <mergeCell ref="E52:H52"/>
    <mergeCell ref="E54:H54"/>
    <mergeCell ref="E87:H87"/>
    <mergeCell ref="E89:H89"/>
    <mergeCell ref="E7:H7"/>
    <mergeCell ref="E9:H9"/>
    <mergeCell ref="E11:H11"/>
    <mergeCell ref="E20:H20"/>
    <mergeCell ref="E29:H29"/>
  </mergeCells>
  <hyperlinks>
    <hyperlink ref="F103" r:id="rId1" xr:uid="{00000000-0004-0000-0500-000000000000}"/>
    <hyperlink ref="F108" r:id="rId2" xr:uid="{00000000-0004-0000-0500-000001000000}"/>
    <hyperlink ref="F112" r:id="rId3" xr:uid="{00000000-0004-0000-0500-000002000000}"/>
    <hyperlink ref="F119" r:id="rId4" xr:uid="{00000000-0004-0000-0500-000003000000}"/>
    <hyperlink ref="F126" r:id="rId5" xr:uid="{00000000-0004-0000-0500-000004000000}"/>
    <hyperlink ref="F132" r:id="rId6" xr:uid="{00000000-0004-0000-0500-000005000000}"/>
    <hyperlink ref="F138" r:id="rId7" xr:uid="{00000000-0004-0000-0500-000006000000}"/>
    <hyperlink ref="F144" r:id="rId8" xr:uid="{00000000-0004-0000-0500-000007000000}"/>
    <hyperlink ref="F150" r:id="rId9" xr:uid="{00000000-0004-0000-0500-000008000000}"/>
    <hyperlink ref="F155" r:id="rId10" xr:uid="{00000000-0004-0000-0500-000009000000}"/>
    <hyperlink ref="F161" r:id="rId11" xr:uid="{00000000-0004-0000-0500-00000A000000}"/>
    <hyperlink ref="F167" r:id="rId12" xr:uid="{00000000-0004-0000-0500-00000B000000}"/>
    <hyperlink ref="F173" r:id="rId13" xr:uid="{00000000-0004-0000-0500-00000C000000}"/>
    <hyperlink ref="F179" r:id="rId14" xr:uid="{00000000-0004-0000-0500-00000D000000}"/>
    <hyperlink ref="F184" r:id="rId15" xr:uid="{00000000-0004-0000-0500-00000E000000}"/>
    <hyperlink ref="F186" r:id="rId16" xr:uid="{00000000-0004-0000-0500-00000F000000}"/>
    <hyperlink ref="F191" r:id="rId17" xr:uid="{00000000-0004-0000-0500-000010000000}"/>
    <hyperlink ref="F193" r:id="rId18" xr:uid="{00000000-0004-0000-0500-000011000000}"/>
    <hyperlink ref="F205" r:id="rId19" xr:uid="{00000000-0004-0000-0500-000012000000}"/>
    <hyperlink ref="F210" r:id="rId20" xr:uid="{00000000-0004-0000-0500-000013000000}"/>
    <hyperlink ref="F215" r:id="rId21" xr:uid="{00000000-0004-0000-0500-000014000000}"/>
    <hyperlink ref="F261" r:id="rId22" xr:uid="{00000000-0004-0000-0500-000015000000}"/>
    <hyperlink ref="F283" r:id="rId23" xr:uid="{00000000-0004-0000-0500-000016000000}"/>
    <hyperlink ref="F288" r:id="rId24" xr:uid="{00000000-0004-0000-0500-000017000000}"/>
    <hyperlink ref="F298" r:id="rId25" xr:uid="{00000000-0004-0000-0500-000018000000}"/>
    <hyperlink ref="F313" r:id="rId26" xr:uid="{00000000-0004-0000-0500-000019000000}"/>
    <hyperlink ref="F319" r:id="rId27" xr:uid="{00000000-0004-0000-0500-00001A000000}"/>
    <hyperlink ref="F325" r:id="rId28" xr:uid="{00000000-0004-0000-0500-00001B000000}"/>
    <hyperlink ref="F331" r:id="rId29" xr:uid="{00000000-0004-0000-0500-00001C000000}"/>
    <hyperlink ref="F389" r:id="rId30" xr:uid="{00000000-0004-0000-0500-00001D000000}"/>
    <hyperlink ref="F402" r:id="rId31" xr:uid="{00000000-0004-0000-0500-00001E000000}"/>
    <hyperlink ref="F415" r:id="rId32" xr:uid="{00000000-0004-0000-0500-00001F000000}"/>
    <hyperlink ref="F420" r:id="rId33" xr:uid="{00000000-0004-0000-0500-000020000000}"/>
    <hyperlink ref="F425" r:id="rId34" xr:uid="{00000000-0004-0000-0500-000021000000}"/>
    <hyperlink ref="F440" r:id="rId35" xr:uid="{00000000-0004-0000-0500-000022000000}"/>
    <hyperlink ref="F445" r:id="rId36" xr:uid="{00000000-0004-0000-0500-000023000000}"/>
    <hyperlink ref="F451" r:id="rId37" xr:uid="{00000000-0004-0000-0500-000024000000}"/>
    <hyperlink ref="F456" r:id="rId38" xr:uid="{00000000-0004-0000-0500-000025000000}"/>
    <hyperlink ref="F462" r:id="rId39" xr:uid="{00000000-0004-0000-0500-000026000000}"/>
    <hyperlink ref="F466" r:id="rId40" xr:uid="{00000000-0004-0000-0500-000027000000}"/>
    <hyperlink ref="F470" r:id="rId41" xr:uid="{00000000-0004-0000-0500-000028000000}"/>
    <hyperlink ref="F474" r:id="rId42" xr:uid="{00000000-0004-0000-0500-000029000000}"/>
    <hyperlink ref="F480" r:id="rId43" xr:uid="{00000000-0004-0000-0500-00002A000000}"/>
    <hyperlink ref="F484" r:id="rId44" xr:uid="{00000000-0004-0000-0500-00002B000000}"/>
    <hyperlink ref="F489" r:id="rId45" xr:uid="{00000000-0004-0000-0500-00002C000000}"/>
    <hyperlink ref="F493" r:id="rId46" xr:uid="{00000000-0004-0000-0500-00002D000000}"/>
    <hyperlink ref="F495" r:id="rId47" xr:uid="{00000000-0004-0000-0500-00002E000000}"/>
    <hyperlink ref="F500" r:id="rId48" xr:uid="{00000000-0004-0000-0500-00002F000000}"/>
    <hyperlink ref="F505" r:id="rId49" xr:uid="{00000000-0004-0000-0500-000030000000}"/>
    <hyperlink ref="F509" r:id="rId50" xr:uid="{00000000-0004-0000-0500-000031000000}"/>
    <hyperlink ref="F514" r:id="rId51" xr:uid="{00000000-0004-0000-0500-000032000000}"/>
    <hyperlink ref="F518" r:id="rId52" xr:uid="{00000000-0004-0000-0500-000033000000}"/>
    <hyperlink ref="F523" r:id="rId53" xr:uid="{00000000-0004-0000-0500-000034000000}"/>
    <hyperlink ref="F529" r:id="rId54" xr:uid="{00000000-0004-0000-0500-000035000000}"/>
    <hyperlink ref="F535" r:id="rId55" xr:uid="{00000000-0004-0000-0500-000036000000}"/>
    <hyperlink ref="F547" r:id="rId56" xr:uid="{00000000-0004-0000-0500-000037000000}"/>
    <hyperlink ref="F555" r:id="rId57" xr:uid="{00000000-0004-0000-0500-000038000000}"/>
    <hyperlink ref="F566" r:id="rId58" xr:uid="{00000000-0004-0000-0500-000039000000}"/>
    <hyperlink ref="F572" r:id="rId59" xr:uid="{00000000-0004-0000-0500-00003A000000}"/>
    <hyperlink ref="F583" r:id="rId60" xr:uid="{00000000-0004-0000-0500-00003B000000}"/>
    <hyperlink ref="F594" r:id="rId61" xr:uid="{00000000-0004-0000-0500-00003C000000}"/>
    <hyperlink ref="F604" r:id="rId62" xr:uid="{00000000-0004-0000-0500-00003D000000}"/>
    <hyperlink ref="F606" r:id="rId63" xr:uid="{00000000-0004-0000-0500-00003E000000}"/>
    <hyperlink ref="F610" r:id="rId64" xr:uid="{00000000-0004-0000-0500-00003F000000}"/>
    <hyperlink ref="F614" r:id="rId65" xr:uid="{00000000-0004-0000-0500-000040000000}"/>
    <hyperlink ref="F618" r:id="rId66" xr:uid="{00000000-0004-0000-0500-000041000000}"/>
    <hyperlink ref="F622" r:id="rId67" xr:uid="{00000000-0004-0000-0500-000042000000}"/>
    <hyperlink ref="F627" r:id="rId68" xr:uid="{00000000-0004-0000-0500-000043000000}"/>
    <hyperlink ref="F631" r:id="rId69" xr:uid="{00000000-0004-0000-0500-000044000000}"/>
    <hyperlink ref="F636" r:id="rId70" xr:uid="{00000000-0004-0000-0500-000045000000}"/>
    <hyperlink ref="F647" r:id="rId71" xr:uid="{00000000-0004-0000-0500-000046000000}"/>
    <hyperlink ref="F652" r:id="rId72" xr:uid="{00000000-0004-0000-0500-000047000000}"/>
    <hyperlink ref="F663" r:id="rId73" xr:uid="{00000000-0004-0000-0500-000048000000}"/>
    <hyperlink ref="F671" r:id="rId74" xr:uid="{00000000-0004-0000-0500-000049000000}"/>
    <hyperlink ref="F687" r:id="rId75" xr:uid="{00000000-0004-0000-0500-00004A000000}"/>
    <hyperlink ref="F695" r:id="rId76" xr:uid="{00000000-0004-0000-0500-00004B000000}"/>
    <hyperlink ref="F703" r:id="rId77" xr:uid="{00000000-0004-0000-0500-00004C000000}"/>
    <hyperlink ref="F709" r:id="rId78" xr:uid="{00000000-0004-0000-0500-00004D000000}"/>
    <hyperlink ref="F721" r:id="rId79" xr:uid="{00000000-0004-0000-0500-00004E000000}"/>
    <hyperlink ref="F725" r:id="rId80" xr:uid="{00000000-0004-0000-0500-00004F000000}"/>
    <hyperlink ref="F759" r:id="rId81" xr:uid="{00000000-0004-0000-0500-000050000000}"/>
    <hyperlink ref="F764" r:id="rId82" xr:uid="{00000000-0004-0000-0500-000051000000}"/>
    <hyperlink ref="F770" r:id="rId83" xr:uid="{00000000-0004-0000-0500-000052000000}"/>
    <hyperlink ref="F776" r:id="rId84" xr:uid="{00000000-0004-0000-0500-000053000000}"/>
    <hyperlink ref="F782" r:id="rId85" xr:uid="{00000000-0004-0000-0500-000054000000}"/>
    <hyperlink ref="F789" r:id="rId86" xr:uid="{00000000-0004-0000-0500-00005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34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9" t="s">
        <v>105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108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0" t="str">
        <f>'Rekapitulace stavby'!K6</f>
        <v>Oprava mostů na trati Hrubá Voda – Domašov</v>
      </c>
      <c r="F7" s="391"/>
      <c r="G7" s="391"/>
      <c r="H7" s="391"/>
      <c r="L7" s="22"/>
    </row>
    <row r="8" spans="1:46" s="1" customFormat="1" ht="12" customHeight="1">
      <c r="B8" s="22"/>
      <c r="D8" s="114" t="s">
        <v>109</v>
      </c>
      <c r="L8" s="22"/>
    </row>
    <row r="9" spans="1:46" s="2" customFormat="1" ht="16.5" customHeight="1">
      <c r="A9" s="36"/>
      <c r="B9" s="41"/>
      <c r="C9" s="36"/>
      <c r="D9" s="36"/>
      <c r="E9" s="390" t="s">
        <v>1650</v>
      </c>
      <c r="F9" s="392"/>
      <c r="G9" s="392"/>
      <c r="H9" s="392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111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3" t="s">
        <v>2133</v>
      </c>
      <c r="F11" s="392"/>
      <c r="G11" s="392"/>
      <c r="H11" s="392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stavby'!AN8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">
        <v>26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29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25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4" t="str">
        <f>'Rekapitulace stavby'!E14</f>
        <v>Vyplň údaj</v>
      </c>
      <c r="F20" s="395"/>
      <c r="G20" s="395"/>
      <c r="H20" s="395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25</v>
      </c>
      <c r="J22" s="105" t="s">
        <v>19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33</v>
      </c>
      <c r="F23" s="36"/>
      <c r="G23" s="36"/>
      <c r="H23" s="36"/>
      <c r="I23" s="114" t="s">
        <v>28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35</v>
      </c>
      <c r="E25" s="36"/>
      <c r="F25" s="36"/>
      <c r="G25" s="36"/>
      <c r="H25" s="36"/>
      <c r="I25" s="114" t="s">
        <v>25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36</v>
      </c>
      <c r="F26" s="36"/>
      <c r="G26" s="36"/>
      <c r="H26" s="36"/>
      <c r="I26" s="114" t="s">
        <v>28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47.25" customHeight="1">
      <c r="A29" s="117"/>
      <c r="B29" s="118"/>
      <c r="C29" s="117"/>
      <c r="D29" s="117"/>
      <c r="E29" s="396" t="s">
        <v>113</v>
      </c>
      <c r="F29" s="396"/>
      <c r="G29" s="396"/>
      <c r="H29" s="396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ROUND(J91,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ROUND((SUM(BE91:BE339)),  2)</f>
        <v>0</v>
      </c>
      <c r="G35" s="36"/>
      <c r="H35" s="36"/>
      <c r="I35" s="126">
        <v>0.21</v>
      </c>
      <c r="J35" s="125">
        <f>ROUND(((SUM(BE91:BE339))*I35),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ROUND((SUM(BF91:BF339)),  2)</f>
        <v>0</v>
      </c>
      <c r="G36" s="36"/>
      <c r="H36" s="36"/>
      <c r="I36" s="126">
        <v>0.15</v>
      </c>
      <c r="J36" s="125">
        <f>ROUND(((SUM(BF91:BF339))*I36),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ROUND((SUM(BG91:BG339)),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ROUND((SUM(BH91:BH339)),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ROUND((SUM(BI91:BI339)),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7" t="str">
        <f>E7</f>
        <v>Oprava mostů na trati Hrubá Voda – Domašov</v>
      </c>
      <c r="F50" s="398"/>
      <c r="G50" s="398"/>
      <c r="H50" s="39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7" t="s">
        <v>1650</v>
      </c>
      <c r="F52" s="399"/>
      <c r="G52" s="399"/>
      <c r="H52" s="399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6" t="str">
        <f>E11</f>
        <v>SO 02.2 - Most v km 22,452 - železniční svršek</v>
      </c>
      <c r="F54" s="399"/>
      <c r="G54" s="399"/>
      <c r="H54" s="399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Hlubočky/Domašov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25.7" customHeight="1">
      <c r="A58" s="36"/>
      <c r="B58" s="37"/>
      <c r="C58" s="31" t="s">
        <v>24</v>
      </c>
      <c r="D58" s="38"/>
      <c r="E58" s="38"/>
      <c r="F58" s="29" t="str">
        <f>E17</f>
        <v>Správa železnic, státní organizace</v>
      </c>
      <c r="G58" s="38"/>
      <c r="H58" s="38"/>
      <c r="I58" s="31" t="s">
        <v>32</v>
      </c>
      <c r="J58" s="34" t="str">
        <f>E23</f>
        <v>MORAVIA CONSULT Olomouc a.s.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5.7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35</v>
      </c>
      <c r="J59" s="34" t="str">
        <f>E26</f>
        <v>Ing. et Ing. Ondřej Suk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115</v>
      </c>
      <c r="D61" s="139"/>
      <c r="E61" s="139"/>
      <c r="F61" s="139"/>
      <c r="G61" s="139"/>
      <c r="H61" s="139"/>
      <c r="I61" s="139"/>
      <c r="J61" s="140" t="s">
        <v>116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J91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117</v>
      </c>
    </row>
    <row r="64" spans="1:47" s="9" customFormat="1" ht="24.95" customHeight="1">
      <c r="B64" s="142"/>
      <c r="C64" s="143"/>
      <c r="D64" s="144" t="s">
        <v>118</v>
      </c>
      <c r="E64" s="145"/>
      <c r="F64" s="145"/>
      <c r="G64" s="145"/>
      <c r="H64" s="145"/>
      <c r="I64" s="145"/>
      <c r="J64" s="146">
        <f>J92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1185</v>
      </c>
      <c r="E65" s="150"/>
      <c r="F65" s="150"/>
      <c r="G65" s="150"/>
      <c r="H65" s="150"/>
      <c r="I65" s="150"/>
      <c r="J65" s="151">
        <f>J93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2134</v>
      </c>
      <c r="E66" s="150"/>
      <c r="F66" s="150"/>
      <c r="G66" s="150"/>
      <c r="H66" s="150"/>
      <c r="I66" s="150"/>
      <c r="J66" s="151">
        <f>J157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2135</v>
      </c>
      <c r="E67" s="150"/>
      <c r="F67" s="150"/>
      <c r="G67" s="150"/>
      <c r="H67" s="150"/>
      <c r="I67" s="150"/>
      <c r="J67" s="151">
        <f>J256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2136</v>
      </c>
      <c r="E68" s="150"/>
      <c r="F68" s="150"/>
      <c r="G68" s="150"/>
      <c r="H68" s="150"/>
      <c r="I68" s="150"/>
      <c r="J68" s="151">
        <f>J268</f>
        <v>0</v>
      </c>
      <c r="K68" s="99"/>
      <c r="L68" s="152"/>
    </row>
    <row r="69" spans="1:31" s="9" customFormat="1" ht="24.95" customHeight="1">
      <c r="B69" s="142"/>
      <c r="C69" s="143"/>
      <c r="D69" s="144" t="s">
        <v>132</v>
      </c>
      <c r="E69" s="145"/>
      <c r="F69" s="145"/>
      <c r="G69" s="145"/>
      <c r="H69" s="145"/>
      <c r="I69" s="145"/>
      <c r="J69" s="146">
        <f>J332</f>
        <v>0</v>
      </c>
      <c r="K69" s="143"/>
      <c r="L69" s="147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133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97" t="str">
        <f>E7</f>
        <v>Oprava mostů na trati Hrubá Voda – Domašov</v>
      </c>
      <c r="F79" s="398"/>
      <c r="G79" s="398"/>
      <c r="H79" s="39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" customFormat="1" ht="12" customHeight="1">
      <c r="B80" s="23"/>
      <c r="C80" s="31" t="s">
        <v>109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2" customFormat="1" ht="16.5" customHeight="1">
      <c r="A81" s="36"/>
      <c r="B81" s="37"/>
      <c r="C81" s="38"/>
      <c r="D81" s="38"/>
      <c r="E81" s="397" t="s">
        <v>1650</v>
      </c>
      <c r="F81" s="399"/>
      <c r="G81" s="399"/>
      <c r="H81" s="399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111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46" t="str">
        <f>E11</f>
        <v>SO 02.2 - Most v km 22,452 - železniční svršek</v>
      </c>
      <c r="F83" s="399"/>
      <c r="G83" s="399"/>
      <c r="H83" s="399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21</v>
      </c>
      <c r="D85" s="38"/>
      <c r="E85" s="38"/>
      <c r="F85" s="29" t="str">
        <f>F14</f>
        <v>Hlubočky/Domašov</v>
      </c>
      <c r="G85" s="38"/>
      <c r="H85" s="38"/>
      <c r="I85" s="31" t="s">
        <v>23</v>
      </c>
      <c r="J85" s="61">
        <f>IF(J14="","",J14)</f>
        <v>0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25.7" customHeight="1">
      <c r="A87" s="36"/>
      <c r="B87" s="37"/>
      <c r="C87" s="31" t="s">
        <v>24</v>
      </c>
      <c r="D87" s="38"/>
      <c r="E87" s="38"/>
      <c r="F87" s="29" t="str">
        <f>E17</f>
        <v>Správa železnic, státní organizace</v>
      </c>
      <c r="G87" s="38"/>
      <c r="H87" s="38"/>
      <c r="I87" s="31" t="s">
        <v>32</v>
      </c>
      <c r="J87" s="34" t="str">
        <f>E23</f>
        <v>MORAVIA CONSULT Olomouc a.s.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25.7" customHeight="1">
      <c r="A88" s="36"/>
      <c r="B88" s="37"/>
      <c r="C88" s="31" t="s">
        <v>30</v>
      </c>
      <c r="D88" s="38"/>
      <c r="E88" s="38"/>
      <c r="F88" s="29" t="str">
        <f>IF(E20="","",E20)</f>
        <v>Vyplň údaj</v>
      </c>
      <c r="G88" s="38"/>
      <c r="H88" s="38"/>
      <c r="I88" s="31" t="s">
        <v>35</v>
      </c>
      <c r="J88" s="34" t="str">
        <f>E26</f>
        <v>Ing. et Ing. Ondřej Suk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134</v>
      </c>
      <c r="D90" s="156" t="s">
        <v>58</v>
      </c>
      <c r="E90" s="156" t="s">
        <v>54</v>
      </c>
      <c r="F90" s="156" t="s">
        <v>55</v>
      </c>
      <c r="G90" s="156" t="s">
        <v>135</v>
      </c>
      <c r="H90" s="156" t="s">
        <v>136</v>
      </c>
      <c r="I90" s="156" t="s">
        <v>137</v>
      </c>
      <c r="J90" s="156" t="s">
        <v>116</v>
      </c>
      <c r="K90" s="157" t="s">
        <v>138</v>
      </c>
      <c r="L90" s="158"/>
      <c r="M90" s="70" t="s">
        <v>19</v>
      </c>
      <c r="N90" s="71" t="s">
        <v>43</v>
      </c>
      <c r="O90" s="71" t="s">
        <v>139</v>
      </c>
      <c r="P90" s="71" t="s">
        <v>140</v>
      </c>
      <c r="Q90" s="71" t="s">
        <v>141</v>
      </c>
      <c r="R90" s="71" t="s">
        <v>142</v>
      </c>
      <c r="S90" s="71" t="s">
        <v>143</v>
      </c>
      <c r="T90" s="72" t="s">
        <v>144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145</v>
      </c>
      <c r="D91" s="38"/>
      <c r="E91" s="38"/>
      <c r="F91" s="38"/>
      <c r="G91" s="38"/>
      <c r="H91" s="38"/>
      <c r="I91" s="38"/>
      <c r="J91" s="159">
        <f>BK91</f>
        <v>0</v>
      </c>
      <c r="K91" s="38"/>
      <c r="L91" s="41"/>
      <c r="M91" s="73"/>
      <c r="N91" s="160"/>
      <c r="O91" s="74"/>
      <c r="P91" s="161">
        <f>P92+P332</f>
        <v>0</v>
      </c>
      <c r="Q91" s="74"/>
      <c r="R91" s="161">
        <f>R92+R332</f>
        <v>369.45208000000002</v>
      </c>
      <c r="S91" s="74"/>
      <c r="T91" s="162">
        <f>T92+T332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72</v>
      </c>
      <c r="AU91" s="19" t="s">
        <v>117</v>
      </c>
      <c r="BK91" s="163">
        <f>BK92+BK332</f>
        <v>0</v>
      </c>
    </row>
    <row r="92" spans="1:65" s="12" customFormat="1" ht="25.9" customHeight="1">
      <c r="B92" s="164"/>
      <c r="C92" s="165"/>
      <c r="D92" s="166" t="s">
        <v>72</v>
      </c>
      <c r="E92" s="167" t="s">
        <v>146</v>
      </c>
      <c r="F92" s="167" t="s">
        <v>147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P93+P157+P256+P268</f>
        <v>0</v>
      </c>
      <c r="Q92" s="172"/>
      <c r="R92" s="173">
        <f>R93+R157+R256+R268</f>
        <v>369.45208000000002</v>
      </c>
      <c r="S92" s="172"/>
      <c r="T92" s="174">
        <f>T93+T157+T256+T268</f>
        <v>0</v>
      </c>
      <c r="AR92" s="175" t="s">
        <v>80</v>
      </c>
      <c r="AT92" s="176" t="s">
        <v>72</v>
      </c>
      <c r="AU92" s="176" t="s">
        <v>73</v>
      </c>
      <c r="AY92" s="175" t="s">
        <v>148</v>
      </c>
      <c r="BK92" s="177">
        <f>BK93+BK157+BK256+BK268</f>
        <v>0</v>
      </c>
    </row>
    <row r="93" spans="1:65" s="12" customFormat="1" ht="22.9" customHeight="1">
      <c r="B93" s="164"/>
      <c r="C93" s="165"/>
      <c r="D93" s="166" t="s">
        <v>72</v>
      </c>
      <c r="E93" s="178" t="s">
        <v>182</v>
      </c>
      <c r="F93" s="178" t="s">
        <v>1189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SUM(P94:P156)</f>
        <v>0</v>
      </c>
      <c r="Q93" s="172"/>
      <c r="R93" s="173">
        <f>SUM(R94:R156)</f>
        <v>0</v>
      </c>
      <c r="S93" s="172"/>
      <c r="T93" s="174">
        <f>SUM(T94:T156)</f>
        <v>0</v>
      </c>
      <c r="AR93" s="175" t="s">
        <v>80</v>
      </c>
      <c r="AT93" s="176" t="s">
        <v>72</v>
      </c>
      <c r="AU93" s="176" t="s">
        <v>80</v>
      </c>
      <c r="AY93" s="175" t="s">
        <v>148</v>
      </c>
      <c r="BK93" s="177">
        <f>SUM(BK94:BK156)</f>
        <v>0</v>
      </c>
    </row>
    <row r="94" spans="1:65" s="2" customFormat="1" ht="33" customHeight="1">
      <c r="A94" s="36"/>
      <c r="B94" s="37"/>
      <c r="C94" s="180" t="s">
        <v>80</v>
      </c>
      <c r="D94" s="180" t="s">
        <v>150</v>
      </c>
      <c r="E94" s="181" t="s">
        <v>2137</v>
      </c>
      <c r="F94" s="182" t="s">
        <v>2138</v>
      </c>
      <c r="G94" s="183" t="s">
        <v>172</v>
      </c>
      <c r="H94" s="184">
        <v>0.2</v>
      </c>
      <c r="I94" s="185"/>
      <c r="J94" s="186">
        <f>ROUND(I94*H94,2)</f>
        <v>0</v>
      </c>
      <c r="K94" s="182" t="s">
        <v>19</v>
      </c>
      <c r="L94" s="41"/>
      <c r="M94" s="187" t="s">
        <v>19</v>
      </c>
      <c r="N94" s="188" t="s">
        <v>44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155</v>
      </c>
      <c r="AT94" s="191" t="s">
        <v>150</v>
      </c>
      <c r="AU94" s="191" t="s">
        <v>82</v>
      </c>
      <c r="AY94" s="19" t="s">
        <v>148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80</v>
      </c>
      <c r="BK94" s="192">
        <f>ROUND(I94*H94,2)</f>
        <v>0</v>
      </c>
      <c r="BL94" s="19" t="s">
        <v>155</v>
      </c>
      <c r="BM94" s="191" t="s">
        <v>2139</v>
      </c>
    </row>
    <row r="95" spans="1:65" s="13" customFormat="1" ht="11.25">
      <c r="B95" s="198"/>
      <c r="C95" s="199"/>
      <c r="D95" s="200" t="s">
        <v>159</v>
      </c>
      <c r="E95" s="201" t="s">
        <v>19</v>
      </c>
      <c r="F95" s="202" t="s">
        <v>2140</v>
      </c>
      <c r="G95" s="199"/>
      <c r="H95" s="201" t="s">
        <v>19</v>
      </c>
      <c r="I95" s="203"/>
      <c r="J95" s="199"/>
      <c r="K95" s="199"/>
      <c r="L95" s="204"/>
      <c r="M95" s="205"/>
      <c r="N95" s="206"/>
      <c r="O95" s="206"/>
      <c r="P95" s="206"/>
      <c r="Q95" s="206"/>
      <c r="R95" s="206"/>
      <c r="S95" s="206"/>
      <c r="T95" s="207"/>
      <c r="AT95" s="208" t="s">
        <v>159</v>
      </c>
      <c r="AU95" s="208" t="s">
        <v>82</v>
      </c>
      <c r="AV95" s="13" t="s">
        <v>80</v>
      </c>
      <c r="AW95" s="13" t="s">
        <v>34</v>
      </c>
      <c r="AX95" s="13" t="s">
        <v>73</v>
      </c>
      <c r="AY95" s="208" t="s">
        <v>148</v>
      </c>
    </row>
    <row r="96" spans="1:65" s="14" customFormat="1" ht="11.25">
      <c r="B96" s="209"/>
      <c r="C96" s="210"/>
      <c r="D96" s="200" t="s">
        <v>159</v>
      </c>
      <c r="E96" s="211" t="s">
        <v>19</v>
      </c>
      <c r="F96" s="212" t="s">
        <v>2141</v>
      </c>
      <c r="G96" s="210"/>
      <c r="H96" s="213">
        <v>0.2</v>
      </c>
      <c r="I96" s="214"/>
      <c r="J96" s="210"/>
      <c r="K96" s="210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159</v>
      </c>
      <c r="AU96" s="219" t="s">
        <v>82</v>
      </c>
      <c r="AV96" s="14" t="s">
        <v>82</v>
      </c>
      <c r="AW96" s="14" t="s">
        <v>34</v>
      </c>
      <c r="AX96" s="14" t="s">
        <v>73</v>
      </c>
      <c r="AY96" s="219" t="s">
        <v>148</v>
      </c>
    </row>
    <row r="97" spans="1:65" s="15" customFormat="1" ht="11.25">
      <c r="B97" s="220"/>
      <c r="C97" s="221"/>
      <c r="D97" s="200" t="s">
        <v>159</v>
      </c>
      <c r="E97" s="222" t="s">
        <v>19</v>
      </c>
      <c r="F97" s="223" t="s">
        <v>162</v>
      </c>
      <c r="G97" s="221"/>
      <c r="H97" s="224">
        <v>0.2</v>
      </c>
      <c r="I97" s="225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159</v>
      </c>
      <c r="AU97" s="230" t="s">
        <v>82</v>
      </c>
      <c r="AV97" s="15" t="s">
        <v>155</v>
      </c>
      <c r="AW97" s="15" t="s">
        <v>34</v>
      </c>
      <c r="AX97" s="15" t="s">
        <v>80</v>
      </c>
      <c r="AY97" s="230" t="s">
        <v>148</v>
      </c>
    </row>
    <row r="98" spans="1:65" s="2" customFormat="1" ht="33" customHeight="1">
      <c r="A98" s="36"/>
      <c r="B98" s="37"/>
      <c r="C98" s="180" t="s">
        <v>82</v>
      </c>
      <c r="D98" s="180" t="s">
        <v>150</v>
      </c>
      <c r="E98" s="181" t="s">
        <v>1241</v>
      </c>
      <c r="F98" s="182" t="s">
        <v>1242</v>
      </c>
      <c r="G98" s="183" t="s">
        <v>1192</v>
      </c>
      <c r="H98" s="184">
        <v>0.32200000000000001</v>
      </c>
      <c r="I98" s="185"/>
      <c r="J98" s="186">
        <f>ROUND(I98*H98,2)</f>
        <v>0</v>
      </c>
      <c r="K98" s="182" t="s">
        <v>1193</v>
      </c>
      <c r="L98" s="41"/>
      <c r="M98" s="187" t="s">
        <v>19</v>
      </c>
      <c r="N98" s="188" t="s">
        <v>44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155</v>
      </c>
      <c r="AT98" s="191" t="s">
        <v>150</v>
      </c>
      <c r="AU98" s="191" t="s">
        <v>82</v>
      </c>
      <c r="AY98" s="19" t="s">
        <v>148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80</v>
      </c>
      <c r="BK98" s="192">
        <f>ROUND(I98*H98,2)</f>
        <v>0</v>
      </c>
      <c r="BL98" s="19" t="s">
        <v>155</v>
      </c>
      <c r="BM98" s="191" t="s">
        <v>2142</v>
      </c>
    </row>
    <row r="99" spans="1:65" s="2" customFormat="1" ht="19.5">
      <c r="A99" s="36"/>
      <c r="B99" s="37"/>
      <c r="C99" s="38"/>
      <c r="D99" s="200" t="s">
        <v>289</v>
      </c>
      <c r="E99" s="38"/>
      <c r="F99" s="241" t="s">
        <v>1244</v>
      </c>
      <c r="G99" s="38"/>
      <c r="H99" s="38"/>
      <c r="I99" s="195"/>
      <c r="J99" s="38"/>
      <c r="K99" s="38"/>
      <c r="L99" s="41"/>
      <c r="M99" s="196"/>
      <c r="N99" s="197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289</v>
      </c>
      <c r="AU99" s="19" t="s">
        <v>82</v>
      </c>
    </row>
    <row r="100" spans="1:65" s="13" customFormat="1" ht="11.25">
      <c r="B100" s="198"/>
      <c r="C100" s="199"/>
      <c r="D100" s="200" t="s">
        <v>159</v>
      </c>
      <c r="E100" s="201" t="s">
        <v>19</v>
      </c>
      <c r="F100" s="202" t="s">
        <v>2143</v>
      </c>
      <c r="G100" s="199"/>
      <c r="H100" s="201" t="s">
        <v>19</v>
      </c>
      <c r="I100" s="203"/>
      <c r="J100" s="199"/>
      <c r="K100" s="199"/>
      <c r="L100" s="204"/>
      <c r="M100" s="205"/>
      <c r="N100" s="206"/>
      <c r="O100" s="206"/>
      <c r="P100" s="206"/>
      <c r="Q100" s="206"/>
      <c r="R100" s="206"/>
      <c r="S100" s="206"/>
      <c r="T100" s="207"/>
      <c r="AT100" s="208" t="s">
        <v>159</v>
      </c>
      <c r="AU100" s="208" t="s">
        <v>82</v>
      </c>
      <c r="AV100" s="13" t="s">
        <v>80</v>
      </c>
      <c r="AW100" s="13" t="s">
        <v>34</v>
      </c>
      <c r="AX100" s="13" t="s">
        <v>73</v>
      </c>
      <c r="AY100" s="208" t="s">
        <v>148</v>
      </c>
    </row>
    <row r="101" spans="1:65" s="14" customFormat="1" ht="11.25">
      <c r="B101" s="209"/>
      <c r="C101" s="210"/>
      <c r="D101" s="200" t="s">
        <v>159</v>
      </c>
      <c r="E101" s="211" t="s">
        <v>19</v>
      </c>
      <c r="F101" s="212" t="s">
        <v>2144</v>
      </c>
      <c r="G101" s="210"/>
      <c r="H101" s="213">
        <v>0.17599999999999999</v>
      </c>
      <c r="I101" s="214"/>
      <c r="J101" s="210"/>
      <c r="K101" s="210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159</v>
      </c>
      <c r="AU101" s="219" t="s">
        <v>82</v>
      </c>
      <c r="AV101" s="14" t="s">
        <v>82</v>
      </c>
      <c r="AW101" s="14" t="s">
        <v>34</v>
      </c>
      <c r="AX101" s="14" t="s">
        <v>73</v>
      </c>
      <c r="AY101" s="219" t="s">
        <v>148</v>
      </c>
    </row>
    <row r="102" spans="1:65" s="13" customFormat="1" ht="11.25">
      <c r="B102" s="198"/>
      <c r="C102" s="199"/>
      <c r="D102" s="200" t="s">
        <v>159</v>
      </c>
      <c r="E102" s="201" t="s">
        <v>19</v>
      </c>
      <c r="F102" s="202" t="s">
        <v>2145</v>
      </c>
      <c r="G102" s="199"/>
      <c r="H102" s="201" t="s">
        <v>19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159</v>
      </c>
      <c r="AU102" s="208" t="s">
        <v>82</v>
      </c>
      <c r="AV102" s="13" t="s">
        <v>80</v>
      </c>
      <c r="AW102" s="13" t="s">
        <v>34</v>
      </c>
      <c r="AX102" s="13" t="s">
        <v>73</v>
      </c>
      <c r="AY102" s="208" t="s">
        <v>148</v>
      </c>
    </row>
    <row r="103" spans="1:65" s="14" customFormat="1" ht="11.25">
      <c r="B103" s="209"/>
      <c r="C103" s="210"/>
      <c r="D103" s="200" t="s">
        <v>159</v>
      </c>
      <c r="E103" s="211" t="s">
        <v>19</v>
      </c>
      <c r="F103" s="212" t="s">
        <v>2146</v>
      </c>
      <c r="G103" s="210"/>
      <c r="H103" s="213">
        <v>0.14599999999999999</v>
      </c>
      <c r="I103" s="214"/>
      <c r="J103" s="210"/>
      <c r="K103" s="210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159</v>
      </c>
      <c r="AU103" s="219" t="s">
        <v>82</v>
      </c>
      <c r="AV103" s="14" t="s">
        <v>82</v>
      </c>
      <c r="AW103" s="14" t="s">
        <v>34</v>
      </c>
      <c r="AX103" s="14" t="s">
        <v>73</v>
      </c>
      <c r="AY103" s="219" t="s">
        <v>148</v>
      </c>
    </row>
    <row r="104" spans="1:65" s="15" customFormat="1" ht="11.25">
      <c r="B104" s="220"/>
      <c r="C104" s="221"/>
      <c r="D104" s="200" t="s">
        <v>159</v>
      </c>
      <c r="E104" s="222" t="s">
        <v>19</v>
      </c>
      <c r="F104" s="223" t="s">
        <v>162</v>
      </c>
      <c r="G104" s="221"/>
      <c r="H104" s="224">
        <v>0.32200000000000001</v>
      </c>
      <c r="I104" s="225"/>
      <c r="J104" s="221"/>
      <c r="K104" s="221"/>
      <c r="L104" s="226"/>
      <c r="M104" s="227"/>
      <c r="N104" s="228"/>
      <c r="O104" s="228"/>
      <c r="P104" s="228"/>
      <c r="Q104" s="228"/>
      <c r="R104" s="228"/>
      <c r="S104" s="228"/>
      <c r="T104" s="229"/>
      <c r="AT104" s="230" t="s">
        <v>159</v>
      </c>
      <c r="AU104" s="230" t="s">
        <v>82</v>
      </c>
      <c r="AV104" s="15" t="s">
        <v>155</v>
      </c>
      <c r="AW104" s="15" t="s">
        <v>34</v>
      </c>
      <c r="AX104" s="15" t="s">
        <v>80</v>
      </c>
      <c r="AY104" s="230" t="s">
        <v>148</v>
      </c>
    </row>
    <row r="105" spans="1:65" s="2" customFormat="1" ht="33" customHeight="1">
      <c r="A105" s="36"/>
      <c r="B105" s="37"/>
      <c r="C105" s="180" t="s">
        <v>169</v>
      </c>
      <c r="D105" s="180" t="s">
        <v>150</v>
      </c>
      <c r="E105" s="181" t="s">
        <v>2147</v>
      </c>
      <c r="F105" s="182" t="s">
        <v>2148</v>
      </c>
      <c r="G105" s="183" t="s">
        <v>153</v>
      </c>
      <c r="H105" s="184">
        <v>42.21</v>
      </c>
      <c r="I105" s="185"/>
      <c r="J105" s="186">
        <f>ROUND(I105*H105,2)</f>
        <v>0</v>
      </c>
      <c r="K105" s="182" t="s">
        <v>1193</v>
      </c>
      <c r="L105" s="41"/>
      <c r="M105" s="187" t="s">
        <v>19</v>
      </c>
      <c r="N105" s="188" t="s">
        <v>44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155</v>
      </c>
      <c r="AT105" s="191" t="s">
        <v>150</v>
      </c>
      <c r="AU105" s="191" t="s">
        <v>82</v>
      </c>
      <c r="AY105" s="19" t="s">
        <v>148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80</v>
      </c>
      <c r="BK105" s="192">
        <f>ROUND(I105*H105,2)</f>
        <v>0</v>
      </c>
      <c r="BL105" s="19" t="s">
        <v>155</v>
      </c>
      <c r="BM105" s="191" t="s">
        <v>2149</v>
      </c>
    </row>
    <row r="106" spans="1:65" s="13" customFormat="1" ht="11.25">
      <c r="B106" s="198"/>
      <c r="C106" s="199"/>
      <c r="D106" s="200" t="s">
        <v>159</v>
      </c>
      <c r="E106" s="201" t="s">
        <v>19</v>
      </c>
      <c r="F106" s="202" t="s">
        <v>2150</v>
      </c>
      <c r="G106" s="199"/>
      <c r="H106" s="201" t="s">
        <v>19</v>
      </c>
      <c r="I106" s="203"/>
      <c r="J106" s="199"/>
      <c r="K106" s="199"/>
      <c r="L106" s="204"/>
      <c r="M106" s="205"/>
      <c r="N106" s="206"/>
      <c r="O106" s="206"/>
      <c r="P106" s="206"/>
      <c r="Q106" s="206"/>
      <c r="R106" s="206"/>
      <c r="S106" s="206"/>
      <c r="T106" s="207"/>
      <c r="AT106" s="208" t="s">
        <v>159</v>
      </c>
      <c r="AU106" s="208" t="s">
        <v>82</v>
      </c>
      <c r="AV106" s="13" t="s">
        <v>80</v>
      </c>
      <c r="AW106" s="13" t="s">
        <v>34</v>
      </c>
      <c r="AX106" s="13" t="s">
        <v>73</v>
      </c>
      <c r="AY106" s="208" t="s">
        <v>148</v>
      </c>
    </row>
    <row r="107" spans="1:65" s="14" customFormat="1" ht="11.25">
      <c r="B107" s="209"/>
      <c r="C107" s="210"/>
      <c r="D107" s="200" t="s">
        <v>159</v>
      </c>
      <c r="E107" s="211" t="s">
        <v>19</v>
      </c>
      <c r="F107" s="212" t="s">
        <v>2151</v>
      </c>
      <c r="G107" s="210"/>
      <c r="H107" s="213">
        <v>42.21</v>
      </c>
      <c r="I107" s="214"/>
      <c r="J107" s="210"/>
      <c r="K107" s="210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159</v>
      </c>
      <c r="AU107" s="219" t="s">
        <v>82</v>
      </c>
      <c r="AV107" s="14" t="s">
        <v>82</v>
      </c>
      <c r="AW107" s="14" t="s">
        <v>34</v>
      </c>
      <c r="AX107" s="14" t="s">
        <v>73</v>
      </c>
      <c r="AY107" s="219" t="s">
        <v>148</v>
      </c>
    </row>
    <row r="108" spans="1:65" s="15" customFormat="1" ht="11.25">
      <c r="B108" s="220"/>
      <c r="C108" s="221"/>
      <c r="D108" s="200" t="s">
        <v>159</v>
      </c>
      <c r="E108" s="222" t="s">
        <v>19</v>
      </c>
      <c r="F108" s="223" t="s">
        <v>162</v>
      </c>
      <c r="G108" s="221"/>
      <c r="H108" s="224">
        <v>42.21</v>
      </c>
      <c r="I108" s="225"/>
      <c r="J108" s="221"/>
      <c r="K108" s="221"/>
      <c r="L108" s="226"/>
      <c r="M108" s="227"/>
      <c r="N108" s="228"/>
      <c r="O108" s="228"/>
      <c r="P108" s="228"/>
      <c r="Q108" s="228"/>
      <c r="R108" s="228"/>
      <c r="S108" s="228"/>
      <c r="T108" s="229"/>
      <c r="AT108" s="230" t="s">
        <v>159</v>
      </c>
      <c r="AU108" s="230" t="s">
        <v>82</v>
      </c>
      <c r="AV108" s="15" t="s">
        <v>155</v>
      </c>
      <c r="AW108" s="15" t="s">
        <v>34</v>
      </c>
      <c r="AX108" s="15" t="s">
        <v>80</v>
      </c>
      <c r="AY108" s="230" t="s">
        <v>148</v>
      </c>
    </row>
    <row r="109" spans="1:65" s="2" customFormat="1" ht="37.9" customHeight="1">
      <c r="A109" s="36"/>
      <c r="B109" s="37"/>
      <c r="C109" s="180" t="s">
        <v>155</v>
      </c>
      <c r="D109" s="180" t="s">
        <v>150</v>
      </c>
      <c r="E109" s="181" t="s">
        <v>1190</v>
      </c>
      <c r="F109" s="182" t="s">
        <v>1191</v>
      </c>
      <c r="G109" s="183" t="s">
        <v>1192</v>
      </c>
      <c r="H109" s="184">
        <v>7.2999999999999995E-2</v>
      </c>
      <c r="I109" s="185"/>
      <c r="J109" s="186">
        <f>ROUND(I109*H109,2)</f>
        <v>0</v>
      </c>
      <c r="K109" s="182" t="s">
        <v>1193</v>
      </c>
      <c r="L109" s="41"/>
      <c r="M109" s="187" t="s">
        <v>19</v>
      </c>
      <c r="N109" s="188" t="s">
        <v>44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155</v>
      </c>
      <c r="AT109" s="191" t="s">
        <v>150</v>
      </c>
      <c r="AU109" s="191" t="s">
        <v>82</v>
      </c>
      <c r="AY109" s="19" t="s">
        <v>148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80</v>
      </c>
      <c r="BK109" s="192">
        <f>ROUND(I109*H109,2)</f>
        <v>0</v>
      </c>
      <c r="BL109" s="19" t="s">
        <v>155</v>
      </c>
      <c r="BM109" s="191" t="s">
        <v>2152</v>
      </c>
    </row>
    <row r="110" spans="1:65" s="13" customFormat="1" ht="22.5">
      <c r="B110" s="198"/>
      <c r="C110" s="199"/>
      <c r="D110" s="200" t="s">
        <v>159</v>
      </c>
      <c r="E110" s="201" t="s">
        <v>19</v>
      </c>
      <c r="F110" s="202" t="s">
        <v>2153</v>
      </c>
      <c r="G110" s="199"/>
      <c r="H110" s="201" t="s">
        <v>19</v>
      </c>
      <c r="I110" s="203"/>
      <c r="J110" s="199"/>
      <c r="K110" s="199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159</v>
      </c>
      <c r="AU110" s="208" t="s">
        <v>82</v>
      </c>
      <c r="AV110" s="13" t="s">
        <v>80</v>
      </c>
      <c r="AW110" s="13" t="s">
        <v>34</v>
      </c>
      <c r="AX110" s="13" t="s">
        <v>73</v>
      </c>
      <c r="AY110" s="208" t="s">
        <v>148</v>
      </c>
    </row>
    <row r="111" spans="1:65" s="13" customFormat="1" ht="11.25">
      <c r="B111" s="198"/>
      <c r="C111" s="199"/>
      <c r="D111" s="200" t="s">
        <v>159</v>
      </c>
      <c r="E111" s="201" t="s">
        <v>19</v>
      </c>
      <c r="F111" s="202" t="s">
        <v>2154</v>
      </c>
      <c r="G111" s="199"/>
      <c r="H111" s="201" t="s">
        <v>19</v>
      </c>
      <c r="I111" s="203"/>
      <c r="J111" s="199"/>
      <c r="K111" s="199"/>
      <c r="L111" s="204"/>
      <c r="M111" s="205"/>
      <c r="N111" s="206"/>
      <c r="O111" s="206"/>
      <c r="P111" s="206"/>
      <c r="Q111" s="206"/>
      <c r="R111" s="206"/>
      <c r="S111" s="206"/>
      <c r="T111" s="207"/>
      <c r="AT111" s="208" t="s">
        <v>159</v>
      </c>
      <c r="AU111" s="208" t="s">
        <v>82</v>
      </c>
      <c r="AV111" s="13" t="s">
        <v>80</v>
      </c>
      <c r="AW111" s="13" t="s">
        <v>34</v>
      </c>
      <c r="AX111" s="13" t="s">
        <v>73</v>
      </c>
      <c r="AY111" s="208" t="s">
        <v>148</v>
      </c>
    </row>
    <row r="112" spans="1:65" s="13" customFormat="1" ht="22.5">
      <c r="B112" s="198"/>
      <c r="C112" s="199"/>
      <c r="D112" s="200" t="s">
        <v>159</v>
      </c>
      <c r="E112" s="201" t="s">
        <v>19</v>
      </c>
      <c r="F112" s="202" t="s">
        <v>2155</v>
      </c>
      <c r="G112" s="199"/>
      <c r="H112" s="201" t="s">
        <v>19</v>
      </c>
      <c r="I112" s="203"/>
      <c r="J112" s="199"/>
      <c r="K112" s="199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159</v>
      </c>
      <c r="AU112" s="208" t="s">
        <v>82</v>
      </c>
      <c r="AV112" s="13" t="s">
        <v>80</v>
      </c>
      <c r="AW112" s="13" t="s">
        <v>34</v>
      </c>
      <c r="AX112" s="13" t="s">
        <v>73</v>
      </c>
      <c r="AY112" s="208" t="s">
        <v>148</v>
      </c>
    </row>
    <row r="113" spans="1:65" s="13" customFormat="1" ht="11.25">
      <c r="B113" s="198"/>
      <c r="C113" s="199"/>
      <c r="D113" s="200" t="s">
        <v>159</v>
      </c>
      <c r="E113" s="201" t="s">
        <v>19</v>
      </c>
      <c r="F113" s="202" t="s">
        <v>2156</v>
      </c>
      <c r="G113" s="199"/>
      <c r="H113" s="201" t="s">
        <v>19</v>
      </c>
      <c r="I113" s="203"/>
      <c r="J113" s="199"/>
      <c r="K113" s="199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159</v>
      </c>
      <c r="AU113" s="208" t="s">
        <v>82</v>
      </c>
      <c r="AV113" s="13" t="s">
        <v>80</v>
      </c>
      <c r="AW113" s="13" t="s">
        <v>34</v>
      </c>
      <c r="AX113" s="13" t="s">
        <v>73</v>
      </c>
      <c r="AY113" s="208" t="s">
        <v>148</v>
      </c>
    </row>
    <row r="114" spans="1:65" s="14" customFormat="1" ht="11.25">
      <c r="B114" s="209"/>
      <c r="C114" s="210"/>
      <c r="D114" s="200" t="s">
        <v>159</v>
      </c>
      <c r="E114" s="211" t="s">
        <v>19</v>
      </c>
      <c r="F114" s="212" t="s">
        <v>2157</v>
      </c>
      <c r="G114" s="210"/>
      <c r="H114" s="213">
        <v>36.484999999999999</v>
      </c>
      <c r="I114" s="214"/>
      <c r="J114" s="210"/>
      <c r="K114" s="210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159</v>
      </c>
      <c r="AU114" s="219" t="s">
        <v>82</v>
      </c>
      <c r="AV114" s="14" t="s">
        <v>82</v>
      </c>
      <c r="AW114" s="14" t="s">
        <v>34</v>
      </c>
      <c r="AX114" s="14" t="s">
        <v>73</v>
      </c>
      <c r="AY114" s="219" t="s">
        <v>148</v>
      </c>
    </row>
    <row r="115" spans="1:65" s="14" customFormat="1" ht="11.25">
      <c r="B115" s="209"/>
      <c r="C115" s="210"/>
      <c r="D115" s="200" t="s">
        <v>159</v>
      </c>
      <c r="E115" s="211" t="s">
        <v>19</v>
      </c>
      <c r="F115" s="212" t="s">
        <v>2158</v>
      </c>
      <c r="G115" s="210"/>
      <c r="H115" s="213">
        <v>36.462000000000003</v>
      </c>
      <c r="I115" s="214"/>
      <c r="J115" s="210"/>
      <c r="K115" s="210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159</v>
      </c>
      <c r="AU115" s="219" t="s">
        <v>82</v>
      </c>
      <c r="AV115" s="14" t="s">
        <v>82</v>
      </c>
      <c r="AW115" s="14" t="s">
        <v>34</v>
      </c>
      <c r="AX115" s="14" t="s">
        <v>73</v>
      </c>
      <c r="AY115" s="219" t="s">
        <v>148</v>
      </c>
    </row>
    <row r="116" spans="1:65" s="16" customFormat="1" ht="11.25">
      <c r="B116" s="242"/>
      <c r="C116" s="243"/>
      <c r="D116" s="200" t="s">
        <v>159</v>
      </c>
      <c r="E116" s="244" t="s">
        <v>19</v>
      </c>
      <c r="F116" s="245" t="s">
        <v>486</v>
      </c>
      <c r="G116" s="243"/>
      <c r="H116" s="246">
        <v>72.947000000000003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AT116" s="252" t="s">
        <v>159</v>
      </c>
      <c r="AU116" s="252" t="s">
        <v>82</v>
      </c>
      <c r="AV116" s="16" t="s">
        <v>169</v>
      </c>
      <c r="AW116" s="16" t="s">
        <v>34</v>
      </c>
      <c r="AX116" s="16" t="s">
        <v>73</v>
      </c>
      <c r="AY116" s="252" t="s">
        <v>148</v>
      </c>
    </row>
    <row r="117" spans="1:65" s="14" customFormat="1" ht="11.25">
      <c r="B117" s="209"/>
      <c r="C117" s="210"/>
      <c r="D117" s="200" t="s">
        <v>159</v>
      </c>
      <c r="E117" s="211" t="s">
        <v>19</v>
      </c>
      <c r="F117" s="212" t="s">
        <v>2159</v>
      </c>
      <c r="G117" s="210"/>
      <c r="H117" s="213">
        <v>7.2999999999999995E-2</v>
      </c>
      <c r="I117" s="214"/>
      <c r="J117" s="210"/>
      <c r="K117" s="210"/>
      <c r="L117" s="215"/>
      <c r="M117" s="216"/>
      <c r="N117" s="217"/>
      <c r="O117" s="217"/>
      <c r="P117" s="217"/>
      <c r="Q117" s="217"/>
      <c r="R117" s="217"/>
      <c r="S117" s="217"/>
      <c r="T117" s="218"/>
      <c r="AT117" s="219" t="s">
        <v>159</v>
      </c>
      <c r="AU117" s="219" t="s">
        <v>82</v>
      </c>
      <c r="AV117" s="14" t="s">
        <v>82</v>
      </c>
      <c r="AW117" s="14" t="s">
        <v>34</v>
      </c>
      <c r="AX117" s="14" t="s">
        <v>80</v>
      </c>
      <c r="AY117" s="219" t="s">
        <v>148</v>
      </c>
    </row>
    <row r="118" spans="1:65" s="2" customFormat="1" ht="44.25" customHeight="1">
      <c r="A118" s="36"/>
      <c r="B118" s="37"/>
      <c r="C118" s="180" t="s">
        <v>182</v>
      </c>
      <c r="D118" s="180" t="s">
        <v>150</v>
      </c>
      <c r="E118" s="181" t="s">
        <v>2160</v>
      </c>
      <c r="F118" s="182" t="s">
        <v>2161</v>
      </c>
      <c r="G118" s="183" t="s">
        <v>1192</v>
      </c>
      <c r="H118" s="184">
        <v>5.5E-2</v>
      </c>
      <c r="I118" s="185"/>
      <c r="J118" s="186">
        <f>ROUND(I118*H118,2)</f>
        <v>0</v>
      </c>
      <c r="K118" s="182" t="s">
        <v>1193</v>
      </c>
      <c r="L118" s="41"/>
      <c r="M118" s="187" t="s">
        <v>19</v>
      </c>
      <c r="N118" s="188" t="s">
        <v>44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155</v>
      </c>
      <c r="AT118" s="191" t="s">
        <v>150</v>
      </c>
      <c r="AU118" s="191" t="s">
        <v>82</v>
      </c>
      <c r="AY118" s="19" t="s">
        <v>148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80</v>
      </c>
      <c r="BK118" s="192">
        <f>ROUND(I118*H118,2)</f>
        <v>0</v>
      </c>
      <c r="BL118" s="19" t="s">
        <v>155</v>
      </c>
      <c r="BM118" s="191" t="s">
        <v>2162</v>
      </c>
    </row>
    <row r="119" spans="1:65" s="13" customFormat="1" ht="11.25">
      <c r="B119" s="198"/>
      <c r="C119" s="199"/>
      <c r="D119" s="200" t="s">
        <v>159</v>
      </c>
      <c r="E119" s="201" t="s">
        <v>19</v>
      </c>
      <c r="F119" s="202" t="s">
        <v>2163</v>
      </c>
      <c r="G119" s="199"/>
      <c r="H119" s="201" t="s">
        <v>19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159</v>
      </c>
      <c r="AU119" s="208" t="s">
        <v>82</v>
      </c>
      <c r="AV119" s="13" t="s">
        <v>80</v>
      </c>
      <c r="AW119" s="13" t="s">
        <v>34</v>
      </c>
      <c r="AX119" s="13" t="s">
        <v>73</v>
      </c>
      <c r="AY119" s="208" t="s">
        <v>148</v>
      </c>
    </row>
    <row r="120" spans="1:65" s="14" customFormat="1" ht="11.25">
      <c r="B120" s="209"/>
      <c r="C120" s="210"/>
      <c r="D120" s="200" t="s">
        <v>159</v>
      </c>
      <c r="E120" s="211" t="s">
        <v>19</v>
      </c>
      <c r="F120" s="212" t="s">
        <v>2164</v>
      </c>
      <c r="G120" s="210"/>
      <c r="H120" s="213">
        <v>2.8000000000000001E-2</v>
      </c>
      <c r="I120" s="214"/>
      <c r="J120" s="210"/>
      <c r="K120" s="210"/>
      <c r="L120" s="215"/>
      <c r="M120" s="216"/>
      <c r="N120" s="217"/>
      <c r="O120" s="217"/>
      <c r="P120" s="217"/>
      <c r="Q120" s="217"/>
      <c r="R120" s="217"/>
      <c r="S120" s="217"/>
      <c r="T120" s="218"/>
      <c r="AT120" s="219" t="s">
        <v>159</v>
      </c>
      <c r="AU120" s="219" t="s">
        <v>82</v>
      </c>
      <c r="AV120" s="14" t="s">
        <v>82</v>
      </c>
      <c r="AW120" s="14" t="s">
        <v>34</v>
      </c>
      <c r="AX120" s="14" t="s">
        <v>73</v>
      </c>
      <c r="AY120" s="219" t="s">
        <v>148</v>
      </c>
    </row>
    <row r="121" spans="1:65" s="14" customFormat="1" ht="11.25">
      <c r="B121" s="209"/>
      <c r="C121" s="210"/>
      <c r="D121" s="200" t="s">
        <v>159</v>
      </c>
      <c r="E121" s="211" t="s">
        <v>19</v>
      </c>
      <c r="F121" s="212" t="s">
        <v>2165</v>
      </c>
      <c r="G121" s="210"/>
      <c r="H121" s="213">
        <v>2.7E-2</v>
      </c>
      <c r="I121" s="214"/>
      <c r="J121" s="210"/>
      <c r="K121" s="210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159</v>
      </c>
      <c r="AU121" s="219" t="s">
        <v>82</v>
      </c>
      <c r="AV121" s="14" t="s">
        <v>82</v>
      </c>
      <c r="AW121" s="14" t="s">
        <v>34</v>
      </c>
      <c r="AX121" s="14" t="s">
        <v>73</v>
      </c>
      <c r="AY121" s="219" t="s">
        <v>148</v>
      </c>
    </row>
    <row r="122" spans="1:65" s="15" customFormat="1" ht="11.25">
      <c r="B122" s="220"/>
      <c r="C122" s="221"/>
      <c r="D122" s="200" t="s">
        <v>159</v>
      </c>
      <c r="E122" s="222" t="s">
        <v>19</v>
      </c>
      <c r="F122" s="223" t="s">
        <v>162</v>
      </c>
      <c r="G122" s="221"/>
      <c r="H122" s="224">
        <v>5.5E-2</v>
      </c>
      <c r="I122" s="225"/>
      <c r="J122" s="221"/>
      <c r="K122" s="221"/>
      <c r="L122" s="226"/>
      <c r="M122" s="227"/>
      <c r="N122" s="228"/>
      <c r="O122" s="228"/>
      <c r="P122" s="228"/>
      <c r="Q122" s="228"/>
      <c r="R122" s="228"/>
      <c r="S122" s="228"/>
      <c r="T122" s="229"/>
      <c r="AT122" s="230" t="s">
        <v>159</v>
      </c>
      <c r="AU122" s="230" t="s">
        <v>82</v>
      </c>
      <c r="AV122" s="15" t="s">
        <v>155</v>
      </c>
      <c r="AW122" s="15" t="s">
        <v>34</v>
      </c>
      <c r="AX122" s="15" t="s">
        <v>80</v>
      </c>
      <c r="AY122" s="230" t="s">
        <v>148</v>
      </c>
    </row>
    <row r="123" spans="1:65" s="2" customFormat="1" ht="49.15" customHeight="1">
      <c r="A123" s="36"/>
      <c r="B123" s="37"/>
      <c r="C123" s="180" t="s">
        <v>191</v>
      </c>
      <c r="D123" s="180" t="s">
        <v>150</v>
      </c>
      <c r="E123" s="181" t="s">
        <v>1197</v>
      </c>
      <c r="F123" s="182" t="s">
        <v>1198</v>
      </c>
      <c r="G123" s="183" t="s">
        <v>1192</v>
      </c>
      <c r="H123" s="184">
        <v>1.7999999999999999E-2</v>
      </c>
      <c r="I123" s="185"/>
      <c r="J123" s="186">
        <f>ROUND(I123*H123,2)</f>
        <v>0</v>
      </c>
      <c r="K123" s="182" t="s">
        <v>1193</v>
      </c>
      <c r="L123" s="41"/>
      <c r="M123" s="187" t="s">
        <v>19</v>
      </c>
      <c r="N123" s="188" t="s">
        <v>44</v>
      </c>
      <c r="O123" s="66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155</v>
      </c>
      <c r="AT123" s="191" t="s">
        <v>150</v>
      </c>
      <c r="AU123" s="191" t="s">
        <v>82</v>
      </c>
      <c r="AY123" s="19" t="s">
        <v>148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80</v>
      </c>
      <c r="BK123" s="192">
        <f>ROUND(I123*H123,2)</f>
        <v>0</v>
      </c>
      <c r="BL123" s="19" t="s">
        <v>155</v>
      </c>
      <c r="BM123" s="191" t="s">
        <v>2166</v>
      </c>
    </row>
    <row r="124" spans="1:65" s="13" customFormat="1" ht="11.25">
      <c r="B124" s="198"/>
      <c r="C124" s="199"/>
      <c r="D124" s="200" t="s">
        <v>159</v>
      </c>
      <c r="E124" s="201" t="s">
        <v>19</v>
      </c>
      <c r="F124" s="202" t="s">
        <v>2167</v>
      </c>
      <c r="G124" s="199"/>
      <c r="H124" s="201" t="s">
        <v>19</v>
      </c>
      <c r="I124" s="203"/>
      <c r="J124" s="199"/>
      <c r="K124" s="199"/>
      <c r="L124" s="204"/>
      <c r="M124" s="205"/>
      <c r="N124" s="206"/>
      <c r="O124" s="206"/>
      <c r="P124" s="206"/>
      <c r="Q124" s="206"/>
      <c r="R124" s="206"/>
      <c r="S124" s="206"/>
      <c r="T124" s="207"/>
      <c r="AT124" s="208" t="s">
        <v>159</v>
      </c>
      <c r="AU124" s="208" t="s">
        <v>82</v>
      </c>
      <c r="AV124" s="13" t="s">
        <v>80</v>
      </c>
      <c r="AW124" s="13" t="s">
        <v>34</v>
      </c>
      <c r="AX124" s="13" t="s">
        <v>73</v>
      </c>
      <c r="AY124" s="208" t="s">
        <v>148</v>
      </c>
    </row>
    <row r="125" spans="1:65" s="14" customFormat="1" ht="11.25">
      <c r="B125" s="209"/>
      <c r="C125" s="210"/>
      <c r="D125" s="200" t="s">
        <v>159</v>
      </c>
      <c r="E125" s="211" t="s">
        <v>19</v>
      </c>
      <c r="F125" s="212" t="s">
        <v>2168</v>
      </c>
      <c r="G125" s="210"/>
      <c r="H125" s="213">
        <v>8.9999999999999993E-3</v>
      </c>
      <c r="I125" s="214"/>
      <c r="J125" s="210"/>
      <c r="K125" s="210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159</v>
      </c>
      <c r="AU125" s="219" t="s">
        <v>82</v>
      </c>
      <c r="AV125" s="14" t="s">
        <v>82</v>
      </c>
      <c r="AW125" s="14" t="s">
        <v>34</v>
      </c>
      <c r="AX125" s="14" t="s">
        <v>73</v>
      </c>
      <c r="AY125" s="219" t="s">
        <v>148</v>
      </c>
    </row>
    <row r="126" spans="1:65" s="14" customFormat="1" ht="11.25">
      <c r="B126" s="209"/>
      <c r="C126" s="210"/>
      <c r="D126" s="200" t="s">
        <v>159</v>
      </c>
      <c r="E126" s="211" t="s">
        <v>19</v>
      </c>
      <c r="F126" s="212" t="s">
        <v>2169</v>
      </c>
      <c r="G126" s="210"/>
      <c r="H126" s="213">
        <v>8.9999999999999993E-3</v>
      </c>
      <c r="I126" s="214"/>
      <c r="J126" s="210"/>
      <c r="K126" s="210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159</v>
      </c>
      <c r="AU126" s="219" t="s">
        <v>82</v>
      </c>
      <c r="AV126" s="14" t="s">
        <v>82</v>
      </c>
      <c r="AW126" s="14" t="s">
        <v>34</v>
      </c>
      <c r="AX126" s="14" t="s">
        <v>73</v>
      </c>
      <c r="AY126" s="219" t="s">
        <v>148</v>
      </c>
    </row>
    <row r="127" spans="1:65" s="15" customFormat="1" ht="11.25">
      <c r="B127" s="220"/>
      <c r="C127" s="221"/>
      <c r="D127" s="200" t="s">
        <v>159</v>
      </c>
      <c r="E127" s="222" t="s">
        <v>19</v>
      </c>
      <c r="F127" s="223" t="s">
        <v>162</v>
      </c>
      <c r="G127" s="221"/>
      <c r="H127" s="224">
        <v>1.7999999999999999E-2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159</v>
      </c>
      <c r="AU127" s="230" t="s">
        <v>82</v>
      </c>
      <c r="AV127" s="15" t="s">
        <v>155</v>
      </c>
      <c r="AW127" s="15" t="s">
        <v>34</v>
      </c>
      <c r="AX127" s="15" t="s">
        <v>80</v>
      </c>
      <c r="AY127" s="230" t="s">
        <v>148</v>
      </c>
    </row>
    <row r="128" spans="1:65" s="2" customFormat="1" ht="55.5" customHeight="1">
      <c r="A128" s="36"/>
      <c r="B128" s="37"/>
      <c r="C128" s="180" t="s">
        <v>198</v>
      </c>
      <c r="D128" s="180" t="s">
        <v>150</v>
      </c>
      <c r="E128" s="181" t="s">
        <v>2170</v>
      </c>
      <c r="F128" s="182" t="s">
        <v>2171</v>
      </c>
      <c r="G128" s="183" t="s">
        <v>165</v>
      </c>
      <c r="H128" s="184">
        <v>27</v>
      </c>
      <c r="I128" s="185"/>
      <c r="J128" s="186">
        <f>ROUND(I128*H128,2)</f>
        <v>0</v>
      </c>
      <c r="K128" s="182" t="s">
        <v>1193</v>
      </c>
      <c r="L128" s="41"/>
      <c r="M128" s="187" t="s">
        <v>19</v>
      </c>
      <c r="N128" s="188" t="s">
        <v>44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155</v>
      </c>
      <c r="AT128" s="191" t="s">
        <v>150</v>
      </c>
      <c r="AU128" s="191" t="s">
        <v>82</v>
      </c>
      <c r="AY128" s="19" t="s">
        <v>148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80</v>
      </c>
      <c r="BK128" s="192">
        <f>ROUND(I128*H128,2)</f>
        <v>0</v>
      </c>
      <c r="BL128" s="19" t="s">
        <v>155</v>
      </c>
      <c r="BM128" s="191" t="s">
        <v>2172</v>
      </c>
    </row>
    <row r="129" spans="1:65" s="2" customFormat="1" ht="19.5">
      <c r="A129" s="36"/>
      <c r="B129" s="37"/>
      <c r="C129" s="38"/>
      <c r="D129" s="200" t="s">
        <v>289</v>
      </c>
      <c r="E129" s="38"/>
      <c r="F129" s="241" t="s">
        <v>2173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289</v>
      </c>
      <c r="AU129" s="19" t="s">
        <v>82</v>
      </c>
    </row>
    <row r="130" spans="1:65" s="14" customFormat="1" ht="11.25">
      <c r="B130" s="209"/>
      <c r="C130" s="210"/>
      <c r="D130" s="200" t="s">
        <v>159</v>
      </c>
      <c r="E130" s="211" t="s">
        <v>19</v>
      </c>
      <c r="F130" s="212" t="s">
        <v>2174</v>
      </c>
      <c r="G130" s="210"/>
      <c r="H130" s="213">
        <v>27</v>
      </c>
      <c r="I130" s="214"/>
      <c r="J130" s="210"/>
      <c r="K130" s="210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159</v>
      </c>
      <c r="AU130" s="219" t="s">
        <v>82</v>
      </c>
      <c r="AV130" s="14" t="s">
        <v>82</v>
      </c>
      <c r="AW130" s="14" t="s">
        <v>34</v>
      </c>
      <c r="AX130" s="14" t="s">
        <v>73</v>
      </c>
      <c r="AY130" s="219" t="s">
        <v>148</v>
      </c>
    </row>
    <row r="131" spans="1:65" s="15" customFormat="1" ht="11.25">
      <c r="B131" s="220"/>
      <c r="C131" s="221"/>
      <c r="D131" s="200" t="s">
        <v>159</v>
      </c>
      <c r="E131" s="222" t="s">
        <v>19</v>
      </c>
      <c r="F131" s="223" t="s">
        <v>162</v>
      </c>
      <c r="G131" s="221"/>
      <c r="H131" s="224">
        <v>27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159</v>
      </c>
      <c r="AU131" s="230" t="s">
        <v>82</v>
      </c>
      <c r="AV131" s="15" t="s">
        <v>155</v>
      </c>
      <c r="AW131" s="15" t="s">
        <v>34</v>
      </c>
      <c r="AX131" s="15" t="s">
        <v>80</v>
      </c>
      <c r="AY131" s="230" t="s">
        <v>148</v>
      </c>
    </row>
    <row r="132" spans="1:65" s="2" customFormat="1" ht="49.15" customHeight="1">
      <c r="A132" s="36"/>
      <c r="B132" s="37"/>
      <c r="C132" s="180" t="s">
        <v>206</v>
      </c>
      <c r="D132" s="180" t="s">
        <v>150</v>
      </c>
      <c r="E132" s="181" t="s">
        <v>1201</v>
      </c>
      <c r="F132" s="182" t="s">
        <v>1202</v>
      </c>
      <c r="G132" s="183" t="s">
        <v>165</v>
      </c>
      <c r="H132" s="184">
        <v>400</v>
      </c>
      <c r="I132" s="185"/>
      <c r="J132" s="186">
        <f>ROUND(I132*H132,2)</f>
        <v>0</v>
      </c>
      <c r="K132" s="182" t="s">
        <v>1193</v>
      </c>
      <c r="L132" s="41"/>
      <c r="M132" s="187" t="s">
        <v>19</v>
      </c>
      <c r="N132" s="188" t="s">
        <v>44</v>
      </c>
      <c r="O132" s="6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155</v>
      </c>
      <c r="AT132" s="191" t="s">
        <v>150</v>
      </c>
      <c r="AU132" s="191" t="s">
        <v>82</v>
      </c>
      <c r="AY132" s="19" t="s">
        <v>148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80</v>
      </c>
      <c r="BK132" s="192">
        <f>ROUND(I132*H132,2)</f>
        <v>0</v>
      </c>
      <c r="BL132" s="19" t="s">
        <v>155</v>
      </c>
      <c r="BM132" s="191" t="s">
        <v>2175</v>
      </c>
    </row>
    <row r="133" spans="1:65" s="2" customFormat="1" ht="19.5">
      <c r="A133" s="36"/>
      <c r="B133" s="37"/>
      <c r="C133" s="38"/>
      <c r="D133" s="200" t="s">
        <v>289</v>
      </c>
      <c r="E133" s="38"/>
      <c r="F133" s="241" t="s">
        <v>2173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289</v>
      </c>
      <c r="AU133" s="19" t="s">
        <v>82</v>
      </c>
    </row>
    <row r="134" spans="1:65" s="13" customFormat="1" ht="11.25">
      <c r="B134" s="198"/>
      <c r="C134" s="199"/>
      <c r="D134" s="200" t="s">
        <v>159</v>
      </c>
      <c r="E134" s="201" t="s">
        <v>19</v>
      </c>
      <c r="F134" s="202" t="s">
        <v>2176</v>
      </c>
      <c r="G134" s="199"/>
      <c r="H134" s="201" t="s">
        <v>19</v>
      </c>
      <c r="I134" s="203"/>
      <c r="J134" s="199"/>
      <c r="K134" s="199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159</v>
      </c>
      <c r="AU134" s="208" t="s">
        <v>82</v>
      </c>
      <c r="AV134" s="13" t="s">
        <v>80</v>
      </c>
      <c r="AW134" s="13" t="s">
        <v>34</v>
      </c>
      <c r="AX134" s="13" t="s">
        <v>73</v>
      </c>
      <c r="AY134" s="208" t="s">
        <v>148</v>
      </c>
    </row>
    <row r="135" spans="1:65" s="14" customFormat="1" ht="11.25">
      <c r="B135" s="209"/>
      <c r="C135" s="210"/>
      <c r="D135" s="200" t="s">
        <v>159</v>
      </c>
      <c r="E135" s="211" t="s">
        <v>19</v>
      </c>
      <c r="F135" s="212" t="s">
        <v>2177</v>
      </c>
      <c r="G135" s="210"/>
      <c r="H135" s="213">
        <v>400</v>
      </c>
      <c r="I135" s="214"/>
      <c r="J135" s="210"/>
      <c r="K135" s="210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159</v>
      </c>
      <c r="AU135" s="219" t="s">
        <v>82</v>
      </c>
      <c r="AV135" s="14" t="s">
        <v>82</v>
      </c>
      <c r="AW135" s="14" t="s">
        <v>34</v>
      </c>
      <c r="AX135" s="14" t="s">
        <v>73</v>
      </c>
      <c r="AY135" s="219" t="s">
        <v>148</v>
      </c>
    </row>
    <row r="136" spans="1:65" s="15" customFormat="1" ht="11.25">
      <c r="B136" s="220"/>
      <c r="C136" s="221"/>
      <c r="D136" s="200" t="s">
        <v>159</v>
      </c>
      <c r="E136" s="222" t="s">
        <v>19</v>
      </c>
      <c r="F136" s="223" t="s">
        <v>162</v>
      </c>
      <c r="G136" s="221"/>
      <c r="H136" s="224">
        <v>400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159</v>
      </c>
      <c r="AU136" s="230" t="s">
        <v>82</v>
      </c>
      <c r="AV136" s="15" t="s">
        <v>155</v>
      </c>
      <c r="AW136" s="15" t="s">
        <v>34</v>
      </c>
      <c r="AX136" s="15" t="s">
        <v>80</v>
      </c>
      <c r="AY136" s="230" t="s">
        <v>148</v>
      </c>
    </row>
    <row r="137" spans="1:65" s="2" customFormat="1" ht="49.15" customHeight="1">
      <c r="A137" s="36"/>
      <c r="B137" s="37"/>
      <c r="C137" s="180" t="s">
        <v>213</v>
      </c>
      <c r="D137" s="180" t="s">
        <v>150</v>
      </c>
      <c r="E137" s="181" t="s">
        <v>1207</v>
      </c>
      <c r="F137" s="182" t="s">
        <v>1208</v>
      </c>
      <c r="G137" s="183" t="s">
        <v>165</v>
      </c>
      <c r="H137" s="184">
        <v>400</v>
      </c>
      <c r="I137" s="185"/>
      <c r="J137" s="186">
        <f>ROUND(I137*H137,2)</f>
        <v>0</v>
      </c>
      <c r="K137" s="182" t="s">
        <v>1193</v>
      </c>
      <c r="L137" s="41"/>
      <c r="M137" s="187" t="s">
        <v>19</v>
      </c>
      <c r="N137" s="188" t="s">
        <v>44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155</v>
      </c>
      <c r="AT137" s="191" t="s">
        <v>150</v>
      </c>
      <c r="AU137" s="191" t="s">
        <v>82</v>
      </c>
      <c r="AY137" s="19" t="s">
        <v>148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80</v>
      </c>
      <c r="BK137" s="192">
        <f>ROUND(I137*H137,2)</f>
        <v>0</v>
      </c>
      <c r="BL137" s="19" t="s">
        <v>155</v>
      </c>
      <c r="BM137" s="191" t="s">
        <v>2178</v>
      </c>
    </row>
    <row r="138" spans="1:65" s="2" customFormat="1" ht="19.5">
      <c r="A138" s="36"/>
      <c r="B138" s="37"/>
      <c r="C138" s="38"/>
      <c r="D138" s="200" t="s">
        <v>289</v>
      </c>
      <c r="E138" s="38"/>
      <c r="F138" s="241" t="s">
        <v>2173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289</v>
      </c>
      <c r="AU138" s="19" t="s">
        <v>82</v>
      </c>
    </row>
    <row r="139" spans="1:65" s="13" customFormat="1" ht="11.25">
      <c r="B139" s="198"/>
      <c r="C139" s="199"/>
      <c r="D139" s="200" t="s">
        <v>159</v>
      </c>
      <c r="E139" s="201" t="s">
        <v>19</v>
      </c>
      <c r="F139" s="202" t="s">
        <v>2176</v>
      </c>
      <c r="G139" s="199"/>
      <c r="H139" s="201" t="s">
        <v>19</v>
      </c>
      <c r="I139" s="203"/>
      <c r="J139" s="199"/>
      <c r="K139" s="199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159</v>
      </c>
      <c r="AU139" s="208" t="s">
        <v>82</v>
      </c>
      <c r="AV139" s="13" t="s">
        <v>80</v>
      </c>
      <c r="AW139" s="13" t="s">
        <v>34</v>
      </c>
      <c r="AX139" s="13" t="s">
        <v>73</v>
      </c>
      <c r="AY139" s="208" t="s">
        <v>148</v>
      </c>
    </row>
    <row r="140" spans="1:65" s="14" customFormat="1" ht="11.25">
      <c r="B140" s="209"/>
      <c r="C140" s="210"/>
      <c r="D140" s="200" t="s">
        <v>159</v>
      </c>
      <c r="E140" s="211" t="s">
        <v>19</v>
      </c>
      <c r="F140" s="212" t="s">
        <v>2177</v>
      </c>
      <c r="G140" s="210"/>
      <c r="H140" s="213">
        <v>400</v>
      </c>
      <c r="I140" s="214"/>
      <c r="J140" s="210"/>
      <c r="K140" s="210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159</v>
      </c>
      <c r="AU140" s="219" t="s">
        <v>82</v>
      </c>
      <c r="AV140" s="14" t="s">
        <v>82</v>
      </c>
      <c r="AW140" s="14" t="s">
        <v>34</v>
      </c>
      <c r="AX140" s="14" t="s">
        <v>73</v>
      </c>
      <c r="AY140" s="219" t="s">
        <v>148</v>
      </c>
    </row>
    <row r="141" spans="1:65" s="15" customFormat="1" ht="11.25">
      <c r="B141" s="220"/>
      <c r="C141" s="221"/>
      <c r="D141" s="200" t="s">
        <v>159</v>
      </c>
      <c r="E141" s="222" t="s">
        <v>19</v>
      </c>
      <c r="F141" s="223" t="s">
        <v>162</v>
      </c>
      <c r="G141" s="221"/>
      <c r="H141" s="224">
        <v>400</v>
      </c>
      <c r="I141" s="225"/>
      <c r="J141" s="221"/>
      <c r="K141" s="221"/>
      <c r="L141" s="226"/>
      <c r="M141" s="227"/>
      <c r="N141" s="228"/>
      <c r="O141" s="228"/>
      <c r="P141" s="228"/>
      <c r="Q141" s="228"/>
      <c r="R141" s="228"/>
      <c r="S141" s="228"/>
      <c r="T141" s="229"/>
      <c r="AT141" s="230" t="s">
        <v>159</v>
      </c>
      <c r="AU141" s="230" t="s">
        <v>82</v>
      </c>
      <c r="AV141" s="15" t="s">
        <v>155</v>
      </c>
      <c r="AW141" s="15" t="s">
        <v>34</v>
      </c>
      <c r="AX141" s="15" t="s">
        <v>80</v>
      </c>
      <c r="AY141" s="230" t="s">
        <v>148</v>
      </c>
    </row>
    <row r="142" spans="1:65" s="2" customFormat="1" ht="37.9" customHeight="1">
      <c r="A142" s="36"/>
      <c r="B142" s="37"/>
      <c r="C142" s="180" t="s">
        <v>219</v>
      </c>
      <c r="D142" s="180" t="s">
        <v>150</v>
      </c>
      <c r="E142" s="181" t="s">
        <v>1407</v>
      </c>
      <c r="F142" s="182" t="s">
        <v>1408</v>
      </c>
      <c r="G142" s="183" t="s">
        <v>172</v>
      </c>
      <c r="H142" s="184">
        <v>80</v>
      </c>
      <c r="I142" s="185"/>
      <c r="J142" s="186">
        <f>ROUND(I142*H142,2)</f>
        <v>0</v>
      </c>
      <c r="K142" s="182" t="s">
        <v>1193</v>
      </c>
      <c r="L142" s="41"/>
      <c r="M142" s="187" t="s">
        <v>19</v>
      </c>
      <c r="N142" s="188" t="s">
        <v>44</v>
      </c>
      <c r="O142" s="66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155</v>
      </c>
      <c r="AT142" s="191" t="s">
        <v>150</v>
      </c>
      <c r="AU142" s="191" t="s">
        <v>82</v>
      </c>
      <c r="AY142" s="19" t="s">
        <v>148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80</v>
      </c>
      <c r="BK142" s="192">
        <f>ROUND(I142*H142,2)</f>
        <v>0</v>
      </c>
      <c r="BL142" s="19" t="s">
        <v>155</v>
      </c>
      <c r="BM142" s="191" t="s">
        <v>2179</v>
      </c>
    </row>
    <row r="143" spans="1:65" s="13" customFormat="1" ht="11.25">
      <c r="B143" s="198"/>
      <c r="C143" s="199"/>
      <c r="D143" s="200" t="s">
        <v>159</v>
      </c>
      <c r="E143" s="201" t="s">
        <v>19</v>
      </c>
      <c r="F143" s="202" t="s">
        <v>2180</v>
      </c>
      <c r="G143" s="199"/>
      <c r="H143" s="201" t="s">
        <v>19</v>
      </c>
      <c r="I143" s="203"/>
      <c r="J143" s="199"/>
      <c r="K143" s="199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159</v>
      </c>
      <c r="AU143" s="208" t="s">
        <v>82</v>
      </c>
      <c r="AV143" s="13" t="s">
        <v>80</v>
      </c>
      <c r="AW143" s="13" t="s">
        <v>34</v>
      </c>
      <c r="AX143" s="13" t="s">
        <v>73</v>
      </c>
      <c r="AY143" s="208" t="s">
        <v>148</v>
      </c>
    </row>
    <row r="144" spans="1:65" s="14" customFormat="1" ht="11.25">
      <c r="B144" s="209"/>
      <c r="C144" s="210"/>
      <c r="D144" s="200" t="s">
        <v>159</v>
      </c>
      <c r="E144" s="211" t="s">
        <v>19</v>
      </c>
      <c r="F144" s="212" t="s">
        <v>708</v>
      </c>
      <c r="G144" s="210"/>
      <c r="H144" s="213">
        <v>80</v>
      </c>
      <c r="I144" s="214"/>
      <c r="J144" s="210"/>
      <c r="K144" s="210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159</v>
      </c>
      <c r="AU144" s="219" t="s">
        <v>82</v>
      </c>
      <c r="AV144" s="14" t="s">
        <v>82</v>
      </c>
      <c r="AW144" s="14" t="s">
        <v>34</v>
      </c>
      <c r="AX144" s="14" t="s">
        <v>73</v>
      </c>
      <c r="AY144" s="219" t="s">
        <v>148</v>
      </c>
    </row>
    <row r="145" spans="1:65" s="15" customFormat="1" ht="11.25">
      <c r="B145" s="220"/>
      <c r="C145" s="221"/>
      <c r="D145" s="200" t="s">
        <v>159</v>
      </c>
      <c r="E145" s="222" t="s">
        <v>19</v>
      </c>
      <c r="F145" s="223" t="s">
        <v>162</v>
      </c>
      <c r="G145" s="221"/>
      <c r="H145" s="224">
        <v>80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159</v>
      </c>
      <c r="AU145" s="230" t="s">
        <v>82</v>
      </c>
      <c r="AV145" s="15" t="s">
        <v>155</v>
      </c>
      <c r="AW145" s="15" t="s">
        <v>34</v>
      </c>
      <c r="AX145" s="15" t="s">
        <v>80</v>
      </c>
      <c r="AY145" s="230" t="s">
        <v>148</v>
      </c>
    </row>
    <row r="146" spans="1:65" s="2" customFormat="1" ht="33" customHeight="1">
      <c r="A146" s="36"/>
      <c r="B146" s="37"/>
      <c r="C146" s="180" t="s">
        <v>226</v>
      </c>
      <c r="D146" s="180" t="s">
        <v>150</v>
      </c>
      <c r="E146" s="181" t="s">
        <v>1433</v>
      </c>
      <c r="F146" s="182" t="s">
        <v>1434</v>
      </c>
      <c r="G146" s="183" t="s">
        <v>153</v>
      </c>
      <c r="H146" s="184">
        <v>468</v>
      </c>
      <c r="I146" s="185"/>
      <c r="J146" s="186">
        <f>ROUND(I146*H146,2)</f>
        <v>0</v>
      </c>
      <c r="K146" s="182" t="s">
        <v>1193</v>
      </c>
      <c r="L146" s="41"/>
      <c r="M146" s="187" t="s">
        <v>19</v>
      </c>
      <c r="N146" s="188" t="s">
        <v>44</v>
      </c>
      <c r="O146" s="6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155</v>
      </c>
      <c r="AT146" s="191" t="s">
        <v>150</v>
      </c>
      <c r="AU146" s="191" t="s">
        <v>82</v>
      </c>
      <c r="AY146" s="19" t="s">
        <v>148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80</v>
      </c>
      <c r="BK146" s="192">
        <f>ROUND(I146*H146,2)</f>
        <v>0</v>
      </c>
      <c r="BL146" s="19" t="s">
        <v>155</v>
      </c>
      <c r="BM146" s="191" t="s">
        <v>2181</v>
      </c>
    </row>
    <row r="147" spans="1:65" s="13" customFormat="1" ht="11.25">
      <c r="B147" s="198"/>
      <c r="C147" s="199"/>
      <c r="D147" s="200" t="s">
        <v>159</v>
      </c>
      <c r="E147" s="201" t="s">
        <v>19</v>
      </c>
      <c r="F147" s="202" t="s">
        <v>2182</v>
      </c>
      <c r="G147" s="199"/>
      <c r="H147" s="201" t="s">
        <v>19</v>
      </c>
      <c r="I147" s="203"/>
      <c r="J147" s="199"/>
      <c r="K147" s="199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159</v>
      </c>
      <c r="AU147" s="208" t="s">
        <v>82</v>
      </c>
      <c r="AV147" s="13" t="s">
        <v>80</v>
      </c>
      <c r="AW147" s="13" t="s">
        <v>34</v>
      </c>
      <c r="AX147" s="13" t="s">
        <v>73</v>
      </c>
      <c r="AY147" s="208" t="s">
        <v>148</v>
      </c>
    </row>
    <row r="148" spans="1:65" s="14" customFormat="1" ht="11.25">
      <c r="B148" s="209"/>
      <c r="C148" s="210"/>
      <c r="D148" s="200" t="s">
        <v>159</v>
      </c>
      <c r="E148" s="211" t="s">
        <v>19</v>
      </c>
      <c r="F148" s="212" t="s">
        <v>2183</v>
      </c>
      <c r="G148" s="210"/>
      <c r="H148" s="213">
        <v>252</v>
      </c>
      <c r="I148" s="214"/>
      <c r="J148" s="210"/>
      <c r="K148" s="210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159</v>
      </c>
      <c r="AU148" s="219" t="s">
        <v>82</v>
      </c>
      <c r="AV148" s="14" t="s">
        <v>82</v>
      </c>
      <c r="AW148" s="14" t="s">
        <v>34</v>
      </c>
      <c r="AX148" s="14" t="s">
        <v>73</v>
      </c>
      <c r="AY148" s="219" t="s">
        <v>148</v>
      </c>
    </row>
    <row r="149" spans="1:65" s="14" customFormat="1" ht="11.25">
      <c r="B149" s="209"/>
      <c r="C149" s="210"/>
      <c r="D149" s="200" t="s">
        <v>159</v>
      </c>
      <c r="E149" s="211" t="s">
        <v>19</v>
      </c>
      <c r="F149" s="212" t="s">
        <v>2184</v>
      </c>
      <c r="G149" s="210"/>
      <c r="H149" s="213">
        <v>216</v>
      </c>
      <c r="I149" s="214"/>
      <c r="J149" s="210"/>
      <c r="K149" s="210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159</v>
      </c>
      <c r="AU149" s="219" t="s">
        <v>82</v>
      </c>
      <c r="AV149" s="14" t="s">
        <v>82</v>
      </c>
      <c r="AW149" s="14" t="s">
        <v>34</v>
      </c>
      <c r="AX149" s="14" t="s">
        <v>73</v>
      </c>
      <c r="AY149" s="219" t="s">
        <v>148</v>
      </c>
    </row>
    <row r="150" spans="1:65" s="15" customFormat="1" ht="11.25">
      <c r="B150" s="220"/>
      <c r="C150" s="221"/>
      <c r="D150" s="200" t="s">
        <v>159</v>
      </c>
      <c r="E150" s="222" t="s">
        <v>19</v>
      </c>
      <c r="F150" s="223" t="s">
        <v>162</v>
      </c>
      <c r="G150" s="221"/>
      <c r="H150" s="224">
        <v>468</v>
      </c>
      <c r="I150" s="225"/>
      <c r="J150" s="221"/>
      <c r="K150" s="221"/>
      <c r="L150" s="226"/>
      <c r="M150" s="227"/>
      <c r="N150" s="228"/>
      <c r="O150" s="228"/>
      <c r="P150" s="228"/>
      <c r="Q150" s="228"/>
      <c r="R150" s="228"/>
      <c r="S150" s="228"/>
      <c r="T150" s="229"/>
      <c r="AT150" s="230" t="s">
        <v>159</v>
      </c>
      <c r="AU150" s="230" t="s">
        <v>82</v>
      </c>
      <c r="AV150" s="15" t="s">
        <v>155</v>
      </c>
      <c r="AW150" s="15" t="s">
        <v>34</v>
      </c>
      <c r="AX150" s="15" t="s">
        <v>80</v>
      </c>
      <c r="AY150" s="230" t="s">
        <v>148</v>
      </c>
    </row>
    <row r="151" spans="1:65" s="2" customFormat="1" ht="24.2" customHeight="1">
      <c r="A151" s="36"/>
      <c r="B151" s="37"/>
      <c r="C151" s="180" t="s">
        <v>233</v>
      </c>
      <c r="D151" s="180" t="s">
        <v>150</v>
      </c>
      <c r="E151" s="181" t="s">
        <v>2185</v>
      </c>
      <c r="F151" s="182" t="s">
        <v>2186</v>
      </c>
      <c r="G151" s="183" t="s">
        <v>2187</v>
      </c>
      <c r="H151" s="184">
        <v>90</v>
      </c>
      <c r="I151" s="185"/>
      <c r="J151" s="186">
        <f>ROUND(I151*H151,2)</f>
        <v>0</v>
      </c>
      <c r="K151" s="182" t="s">
        <v>19</v>
      </c>
      <c r="L151" s="41"/>
      <c r="M151" s="187" t="s">
        <v>19</v>
      </c>
      <c r="N151" s="188" t="s">
        <v>44</v>
      </c>
      <c r="O151" s="66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155</v>
      </c>
      <c r="AT151" s="191" t="s">
        <v>150</v>
      </c>
      <c r="AU151" s="191" t="s">
        <v>82</v>
      </c>
      <c r="AY151" s="19" t="s">
        <v>148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80</v>
      </c>
      <c r="BK151" s="192">
        <f>ROUND(I151*H151,2)</f>
        <v>0</v>
      </c>
      <c r="BL151" s="19" t="s">
        <v>155</v>
      </c>
      <c r="BM151" s="191" t="s">
        <v>2188</v>
      </c>
    </row>
    <row r="152" spans="1:65" s="14" customFormat="1" ht="11.25">
      <c r="B152" s="209"/>
      <c r="C152" s="210"/>
      <c r="D152" s="200" t="s">
        <v>159</v>
      </c>
      <c r="E152" s="211" t="s">
        <v>19</v>
      </c>
      <c r="F152" s="212" t="s">
        <v>2189</v>
      </c>
      <c r="G152" s="210"/>
      <c r="H152" s="213">
        <v>90</v>
      </c>
      <c r="I152" s="214"/>
      <c r="J152" s="210"/>
      <c r="K152" s="210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159</v>
      </c>
      <c r="AU152" s="219" t="s">
        <v>82</v>
      </c>
      <c r="AV152" s="14" t="s">
        <v>82</v>
      </c>
      <c r="AW152" s="14" t="s">
        <v>34</v>
      </c>
      <c r="AX152" s="14" t="s">
        <v>73</v>
      </c>
      <c r="AY152" s="219" t="s">
        <v>148</v>
      </c>
    </row>
    <row r="153" spans="1:65" s="15" customFormat="1" ht="11.25">
      <c r="B153" s="220"/>
      <c r="C153" s="221"/>
      <c r="D153" s="200" t="s">
        <v>159</v>
      </c>
      <c r="E153" s="222" t="s">
        <v>19</v>
      </c>
      <c r="F153" s="223" t="s">
        <v>162</v>
      </c>
      <c r="G153" s="221"/>
      <c r="H153" s="224">
        <v>90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159</v>
      </c>
      <c r="AU153" s="230" t="s">
        <v>82</v>
      </c>
      <c r="AV153" s="15" t="s">
        <v>155</v>
      </c>
      <c r="AW153" s="15" t="s">
        <v>34</v>
      </c>
      <c r="AX153" s="15" t="s">
        <v>80</v>
      </c>
      <c r="AY153" s="230" t="s">
        <v>148</v>
      </c>
    </row>
    <row r="154" spans="1:65" s="2" customFormat="1" ht="37.9" customHeight="1">
      <c r="A154" s="36"/>
      <c r="B154" s="37"/>
      <c r="C154" s="180" t="s">
        <v>240</v>
      </c>
      <c r="D154" s="180" t="s">
        <v>150</v>
      </c>
      <c r="E154" s="181" t="s">
        <v>2190</v>
      </c>
      <c r="F154" s="182" t="s">
        <v>2191</v>
      </c>
      <c r="G154" s="183" t="s">
        <v>2187</v>
      </c>
      <c r="H154" s="184">
        <v>94</v>
      </c>
      <c r="I154" s="185"/>
      <c r="J154" s="186">
        <f>ROUND(I154*H154,2)</f>
        <v>0</v>
      </c>
      <c r="K154" s="182" t="s">
        <v>19</v>
      </c>
      <c r="L154" s="41"/>
      <c r="M154" s="187" t="s">
        <v>19</v>
      </c>
      <c r="N154" s="188" t="s">
        <v>44</v>
      </c>
      <c r="O154" s="66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155</v>
      </c>
      <c r="AT154" s="191" t="s">
        <v>150</v>
      </c>
      <c r="AU154" s="191" t="s">
        <v>82</v>
      </c>
      <c r="AY154" s="19" t="s">
        <v>148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80</v>
      </c>
      <c r="BK154" s="192">
        <f>ROUND(I154*H154,2)</f>
        <v>0</v>
      </c>
      <c r="BL154" s="19" t="s">
        <v>155</v>
      </c>
      <c r="BM154" s="191" t="s">
        <v>2192</v>
      </c>
    </row>
    <row r="155" spans="1:65" s="14" customFormat="1" ht="11.25">
      <c r="B155" s="209"/>
      <c r="C155" s="210"/>
      <c r="D155" s="200" t="s">
        <v>159</v>
      </c>
      <c r="E155" s="211" t="s">
        <v>19</v>
      </c>
      <c r="F155" s="212" t="s">
        <v>2193</v>
      </c>
      <c r="G155" s="210"/>
      <c r="H155" s="213">
        <v>94</v>
      </c>
      <c r="I155" s="214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159</v>
      </c>
      <c r="AU155" s="219" t="s">
        <v>82</v>
      </c>
      <c r="AV155" s="14" t="s">
        <v>82</v>
      </c>
      <c r="AW155" s="14" t="s">
        <v>34</v>
      </c>
      <c r="AX155" s="14" t="s">
        <v>73</v>
      </c>
      <c r="AY155" s="219" t="s">
        <v>148</v>
      </c>
    </row>
    <row r="156" spans="1:65" s="15" customFormat="1" ht="11.25">
      <c r="B156" s="220"/>
      <c r="C156" s="221"/>
      <c r="D156" s="200" t="s">
        <v>159</v>
      </c>
      <c r="E156" s="222" t="s">
        <v>19</v>
      </c>
      <c r="F156" s="223" t="s">
        <v>162</v>
      </c>
      <c r="G156" s="221"/>
      <c r="H156" s="224">
        <v>94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159</v>
      </c>
      <c r="AU156" s="230" t="s">
        <v>82</v>
      </c>
      <c r="AV156" s="15" t="s">
        <v>155</v>
      </c>
      <c r="AW156" s="15" t="s">
        <v>34</v>
      </c>
      <c r="AX156" s="15" t="s">
        <v>80</v>
      </c>
      <c r="AY156" s="230" t="s">
        <v>148</v>
      </c>
    </row>
    <row r="157" spans="1:65" s="12" customFormat="1" ht="22.9" customHeight="1">
      <c r="B157" s="164"/>
      <c r="C157" s="165"/>
      <c r="D157" s="166" t="s">
        <v>72</v>
      </c>
      <c r="E157" s="178" t="s">
        <v>501</v>
      </c>
      <c r="F157" s="178" t="s">
        <v>1210</v>
      </c>
      <c r="G157" s="165"/>
      <c r="H157" s="165"/>
      <c r="I157" s="168"/>
      <c r="J157" s="179">
        <f>BK157</f>
        <v>0</v>
      </c>
      <c r="K157" s="165"/>
      <c r="L157" s="170"/>
      <c r="M157" s="171"/>
      <c r="N157" s="172"/>
      <c r="O157" s="172"/>
      <c r="P157" s="173">
        <f>SUM(P158:P255)</f>
        <v>0</v>
      </c>
      <c r="Q157" s="172"/>
      <c r="R157" s="173">
        <f>SUM(R158:R255)</f>
        <v>369.45208000000002</v>
      </c>
      <c r="S157" s="172"/>
      <c r="T157" s="174">
        <f>SUM(T158:T255)</f>
        <v>0</v>
      </c>
      <c r="AR157" s="175" t="s">
        <v>80</v>
      </c>
      <c r="AT157" s="176" t="s">
        <v>72</v>
      </c>
      <c r="AU157" s="176" t="s">
        <v>80</v>
      </c>
      <c r="AY157" s="175" t="s">
        <v>148</v>
      </c>
      <c r="BK157" s="177">
        <f>SUM(BK158:BK255)</f>
        <v>0</v>
      </c>
    </row>
    <row r="158" spans="1:65" s="2" customFormat="1" ht="49.15" customHeight="1">
      <c r="A158" s="36"/>
      <c r="B158" s="37"/>
      <c r="C158" s="180" t="s">
        <v>245</v>
      </c>
      <c r="D158" s="180" t="s">
        <v>150</v>
      </c>
      <c r="E158" s="181" t="s">
        <v>1211</v>
      </c>
      <c r="F158" s="182" t="s">
        <v>1212</v>
      </c>
      <c r="G158" s="183" t="s">
        <v>172</v>
      </c>
      <c r="H158" s="184">
        <v>163.5</v>
      </c>
      <c r="I158" s="185"/>
      <c r="J158" s="186">
        <f>ROUND(I158*H158,2)</f>
        <v>0</v>
      </c>
      <c r="K158" s="182" t="s">
        <v>1193</v>
      </c>
      <c r="L158" s="41"/>
      <c r="M158" s="187" t="s">
        <v>19</v>
      </c>
      <c r="N158" s="188" t="s">
        <v>44</v>
      </c>
      <c r="O158" s="66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155</v>
      </c>
      <c r="AT158" s="191" t="s">
        <v>150</v>
      </c>
      <c r="AU158" s="191" t="s">
        <v>82</v>
      </c>
      <c r="AY158" s="19" t="s">
        <v>148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80</v>
      </c>
      <c r="BK158" s="192">
        <f>ROUND(I158*H158,2)</f>
        <v>0</v>
      </c>
      <c r="BL158" s="19" t="s">
        <v>155</v>
      </c>
      <c r="BM158" s="191" t="s">
        <v>2194</v>
      </c>
    </row>
    <row r="159" spans="1:65" s="13" customFormat="1" ht="11.25">
      <c r="B159" s="198"/>
      <c r="C159" s="199"/>
      <c r="D159" s="200" t="s">
        <v>159</v>
      </c>
      <c r="E159" s="201" t="s">
        <v>19</v>
      </c>
      <c r="F159" s="202" t="s">
        <v>2195</v>
      </c>
      <c r="G159" s="199"/>
      <c r="H159" s="201" t="s">
        <v>19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159</v>
      </c>
      <c r="AU159" s="208" t="s">
        <v>82</v>
      </c>
      <c r="AV159" s="13" t="s">
        <v>80</v>
      </c>
      <c r="AW159" s="13" t="s">
        <v>34</v>
      </c>
      <c r="AX159" s="13" t="s">
        <v>73</v>
      </c>
      <c r="AY159" s="208" t="s">
        <v>148</v>
      </c>
    </row>
    <row r="160" spans="1:65" s="13" customFormat="1" ht="11.25">
      <c r="B160" s="198"/>
      <c r="C160" s="199"/>
      <c r="D160" s="200" t="s">
        <v>159</v>
      </c>
      <c r="E160" s="201" t="s">
        <v>19</v>
      </c>
      <c r="F160" s="202" t="s">
        <v>2196</v>
      </c>
      <c r="G160" s="199"/>
      <c r="H160" s="201" t="s">
        <v>19</v>
      </c>
      <c r="I160" s="203"/>
      <c r="J160" s="199"/>
      <c r="K160" s="199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159</v>
      </c>
      <c r="AU160" s="208" t="s">
        <v>82</v>
      </c>
      <c r="AV160" s="13" t="s">
        <v>80</v>
      </c>
      <c r="AW160" s="13" t="s">
        <v>34</v>
      </c>
      <c r="AX160" s="13" t="s">
        <v>73</v>
      </c>
      <c r="AY160" s="208" t="s">
        <v>148</v>
      </c>
    </row>
    <row r="161" spans="1:65" s="13" customFormat="1" ht="11.25">
      <c r="B161" s="198"/>
      <c r="C161" s="199"/>
      <c r="D161" s="200" t="s">
        <v>159</v>
      </c>
      <c r="E161" s="201" t="s">
        <v>19</v>
      </c>
      <c r="F161" s="202" t="s">
        <v>2197</v>
      </c>
      <c r="G161" s="199"/>
      <c r="H161" s="201" t="s">
        <v>19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159</v>
      </c>
      <c r="AU161" s="208" t="s">
        <v>82</v>
      </c>
      <c r="AV161" s="13" t="s">
        <v>80</v>
      </c>
      <c r="AW161" s="13" t="s">
        <v>34</v>
      </c>
      <c r="AX161" s="13" t="s">
        <v>73</v>
      </c>
      <c r="AY161" s="208" t="s">
        <v>148</v>
      </c>
    </row>
    <row r="162" spans="1:65" s="14" customFormat="1" ht="11.25">
      <c r="B162" s="209"/>
      <c r="C162" s="210"/>
      <c r="D162" s="200" t="s">
        <v>159</v>
      </c>
      <c r="E162" s="211" t="s">
        <v>19</v>
      </c>
      <c r="F162" s="212" t="s">
        <v>2198</v>
      </c>
      <c r="G162" s="210"/>
      <c r="H162" s="213">
        <v>15.052</v>
      </c>
      <c r="I162" s="214"/>
      <c r="J162" s="210"/>
      <c r="K162" s="210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159</v>
      </c>
      <c r="AU162" s="219" t="s">
        <v>82</v>
      </c>
      <c r="AV162" s="14" t="s">
        <v>82</v>
      </c>
      <c r="AW162" s="14" t="s">
        <v>34</v>
      </c>
      <c r="AX162" s="14" t="s">
        <v>73</v>
      </c>
      <c r="AY162" s="219" t="s">
        <v>148</v>
      </c>
    </row>
    <row r="163" spans="1:65" s="13" customFormat="1" ht="11.25">
      <c r="B163" s="198"/>
      <c r="C163" s="199"/>
      <c r="D163" s="200" t="s">
        <v>159</v>
      </c>
      <c r="E163" s="201" t="s">
        <v>19</v>
      </c>
      <c r="F163" s="202" t="s">
        <v>2199</v>
      </c>
      <c r="G163" s="199"/>
      <c r="H163" s="201" t="s">
        <v>19</v>
      </c>
      <c r="I163" s="203"/>
      <c r="J163" s="199"/>
      <c r="K163" s="199"/>
      <c r="L163" s="204"/>
      <c r="M163" s="205"/>
      <c r="N163" s="206"/>
      <c r="O163" s="206"/>
      <c r="P163" s="206"/>
      <c r="Q163" s="206"/>
      <c r="R163" s="206"/>
      <c r="S163" s="206"/>
      <c r="T163" s="207"/>
      <c r="AT163" s="208" t="s">
        <v>159</v>
      </c>
      <c r="AU163" s="208" t="s">
        <v>82</v>
      </c>
      <c r="AV163" s="13" t="s">
        <v>80</v>
      </c>
      <c r="AW163" s="13" t="s">
        <v>34</v>
      </c>
      <c r="AX163" s="13" t="s">
        <v>73</v>
      </c>
      <c r="AY163" s="208" t="s">
        <v>148</v>
      </c>
    </row>
    <row r="164" spans="1:65" s="13" customFormat="1" ht="22.5">
      <c r="B164" s="198"/>
      <c r="C164" s="199"/>
      <c r="D164" s="200" t="s">
        <v>159</v>
      </c>
      <c r="E164" s="201" t="s">
        <v>19</v>
      </c>
      <c r="F164" s="202" t="s">
        <v>2200</v>
      </c>
      <c r="G164" s="199"/>
      <c r="H164" s="201" t="s">
        <v>19</v>
      </c>
      <c r="I164" s="203"/>
      <c r="J164" s="199"/>
      <c r="K164" s="199"/>
      <c r="L164" s="204"/>
      <c r="M164" s="205"/>
      <c r="N164" s="206"/>
      <c r="O164" s="206"/>
      <c r="P164" s="206"/>
      <c r="Q164" s="206"/>
      <c r="R164" s="206"/>
      <c r="S164" s="206"/>
      <c r="T164" s="207"/>
      <c r="AT164" s="208" t="s">
        <v>159</v>
      </c>
      <c r="AU164" s="208" t="s">
        <v>82</v>
      </c>
      <c r="AV164" s="13" t="s">
        <v>80</v>
      </c>
      <c r="AW164" s="13" t="s">
        <v>34</v>
      </c>
      <c r="AX164" s="13" t="s">
        <v>73</v>
      </c>
      <c r="AY164" s="208" t="s">
        <v>148</v>
      </c>
    </row>
    <row r="165" spans="1:65" s="14" customFormat="1" ht="11.25">
      <c r="B165" s="209"/>
      <c r="C165" s="210"/>
      <c r="D165" s="200" t="s">
        <v>159</v>
      </c>
      <c r="E165" s="211" t="s">
        <v>19</v>
      </c>
      <c r="F165" s="212" t="s">
        <v>2201</v>
      </c>
      <c r="G165" s="210"/>
      <c r="H165" s="213">
        <v>66.722999999999999</v>
      </c>
      <c r="I165" s="214"/>
      <c r="J165" s="210"/>
      <c r="K165" s="210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159</v>
      </c>
      <c r="AU165" s="219" t="s">
        <v>82</v>
      </c>
      <c r="AV165" s="14" t="s">
        <v>82</v>
      </c>
      <c r="AW165" s="14" t="s">
        <v>34</v>
      </c>
      <c r="AX165" s="14" t="s">
        <v>73</v>
      </c>
      <c r="AY165" s="219" t="s">
        <v>148</v>
      </c>
    </row>
    <row r="166" spans="1:65" s="13" customFormat="1" ht="11.25">
      <c r="B166" s="198"/>
      <c r="C166" s="199"/>
      <c r="D166" s="200" t="s">
        <v>159</v>
      </c>
      <c r="E166" s="201" t="s">
        <v>19</v>
      </c>
      <c r="F166" s="202" t="s">
        <v>2202</v>
      </c>
      <c r="G166" s="199"/>
      <c r="H166" s="201" t="s">
        <v>19</v>
      </c>
      <c r="I166" s="203"/>
      <c r="J166" s="199"/>
      <c r="K166" s="199"/>
      <c r="L166" s="204"/>
      <c r="M166" s="205"/>
      <c r="N166" s="206"/>
      <c r="O166" s="206"/>
      <c r="P166" s="206"/>
      <c r="Q166" s="206"/>
      <c r="R166" s="206"/>
      <c r="S166" s="206"/>
      <c r="T166" s="207"/>
      <c r="AT166" s="208" t="s">
        <v>159</v>
      </c>
      <c r="AU166" s="208" t="s">
        <v>82</v>
      </c>
      <c r="AV166" s="13" t="s">
        <v>80</v>
      </c>
      <c r="AW166" s="13" t="s">
        <v>34</v>
      </c>
      <c r="AX166" s="13" t="s">
        <v>73</v>
      </c>
      <c r="AY166" s="208" t="s">
        <v>148</v>
      </c>
    </row>
    <row r="167" spans="1:65" s="13" customFormat="1" ht="11.25">
      <c r="B167" s="198"/>
      <c r="C167" s="199"/>
      <c r="D167" s="200" t="s">
        <v>159</v>
      </c>
      <c r="E167" s="201" t="s">
        <v>19</v>
      </c>
      <c r="F167" s="202" t="s">
        <v>2197</v>
      </c>
      <c r="G167" s="199"/>
      <c r="H167" s="201" t="s">
        <v>19</v>
      </c>
      <c r="I167" s="203"/>
      <c r="J167" s="199"/>
      <c r="K167" s="199"/>
      <c r="L167" s="204"/>
      <c r="M167" s="205"/>
      <c r="N167" s="206"/>
      <c r="O167" s="206"/>
      <c r="P167" s="206"/>
      <c r="Q167" s="206"/>
      <c r="R167" s="206"/>
      <c r="S167" s="206"/>
      <c r="T167" s="207"/>
      <c r="AT167" s="208" t="s">
        <v>159</v>
      </c>
      <c r="AU167" s="208" t="s">
        <v>82</v>
      </c>
      <c r="AV167" s="13" t="s">
        <v>80</v>
      </c>
      <c r="AW167" s="13" t="s">
        <v>34</v>
      </c>
      <c r="AX167" s="13" t="s">
        <v>73</v>
      </c>
      <c r="AY167" s="208" t="s">
        <v>148</v>
      </c>
    </row>
    <row r="168" spans="1:65" s="14" customFormat="1" ht="11.25">
      <c r="B168" s="209"/>
      <c r="C168" s="210"/>
      <c r="D168" s="200" t="s">
        <v>159</v>
      </c>
      <c r="E168" s="211" t="s">
        <v>19</v>
      </c>
      <c r="F168" s="212" t="s">
        <v>2198</v>
      </c>
      <c r="G168" s="210"/>
      <c r="H168" s="213">
        <v>15.052</v>
      </c>
      <c r="I168" s="214"/>
      <c r="J168" s="210"/>
      <c r="K168" s="210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159</v>
      </c>
      <c r="AU168" s="219" t="s">
        <v>82</v>
      </c>
      <c r="AV168" s="14" t="s">
        <v>82</v>
      </c>
      <c r="AW168" s="14" t="s">
        <v>34</v>
      </c>
      <c r="AX168" s="14" t="s">
        <v>73</v>
      </c>
      <c r="AY168" s="219" t="s">
        <v>148</v>
      </c>
    </row>
    <row r="169" spans="1:65" s="13" customFormat="1" ht="11.25">
      <c r="B169" s="198"/>
      <c r="C169" s="199"/>
      <c r="D169" s="200" t="s">
        <v>159</v>
      </c>
      <c r="E169" s="201" t="s">
        <v>19</v>
      </c>
      <c r="F169" s="202" t="s">
        <v>2203</v>
      </c>
      <c r="G169" s="199"/>
      <c r="H169" s="201" t="s">
        <v>19</v>
      </c>
      <c r="I169" s="203"/>
      <c r="J169" s="199"/>
      <c r="K169" s="199"/>
      <c r="L169" s="204"/>
      <c r="M169" s="205"/>
      <c r="N169" s="206"/>
      <c r="O169" s="206"/>
      <c r="P169" s="206"/>
      <c r="Q169" s="206"/>
      <c r="R169" s="206"/>
      <c r="S169" s="206"/>
      <c r="T169" s="207"/>
      <c r="AT169" s="208" t="s">
        <v>159</v>
      </c>
      <c r="AU169" s="208" t="s">
        <v>82</v>
      </c>
      <c r="AV169" s="13" t="s">
        <v>80</v>
      </c>
      <c r="AW169" s="13" t="s">
        <v>34</v>
      </c>
      <c r="AX169" s="13" t="s">
        <v>73</v>
      </c>
      <c r="AY169" s="208" t="s">
        <v>148</v>
      </c>
    </row>
    <row r="170" spans="1:65" s="13" customFormat="1" ht="22.5">
      <c r="B170" s="198"/>
      <c r="C170" s="199"/>
      <c r="D170" s="200" t="s">
        <v>159</v>
      </c>
      <c r="E170" s="201" t="s">
        <v>19</v>
      </c>
      <c r="F170" s="202" t="s">
        <v>2204</v>
      </c>
      <c r="G170" s="199"/>
      <c r="H170" s="201" t="s">
        <v>19</v>
      </c>
      <c r="I170" s="203"/>
      <c r="J170" s="199"/>
      <c r="K170" s="199"/>
      <c r="L170" s="204"/>
      <c r="M170" s="205"/>
      <c r="N170" s="206"/>
      <c r="O170" s="206"/>
      <c r="P170" s="206"/>
      <c r="Q170" s="206"/>
      <c r="R170" s="206"/>
      <c r="S170" s="206"/>
      <c r="T170" s="207"/>
      <c r="AT170" s="208" t="s">
        <v>159</v>
      </c>
      <c r="AU170" s="208" t="s">
        <v>82</v>
      </c>
      <c r="AV170" s="13" t="s">
        <v>80</v>
      </c>
      <c r="AW170" s="13" t="s">
        <v>34</v>
      </c>
      <c r="AX170" s="13" t="s">
        <v>73</v>
      </c>
      <c r="AY170" s="208" t="s">
        <v>148</v>
      </c>
    </row>
    <row r="171" spans="1:65" s="14" customFormat="1" ht="11.25">
      <c r="B171" s="209"/>
      <c r="C171" s="210"/>
      <c r="D171" s="200" t="s">
        <v>159</v>
      </c>
      <c r="E171" s="211" t="s">
        <v>19</v>
      </c>
      <c r="F171" s="212" t="s">
        <v>2205</v>
      </c>
      <c r="G171" s="210"/>
      <c r="H171" s="213">
        <v>66.673000000000002</v>
      </c>
      <c r="I171" s="214"/>
      <c r="J171" s="210"/>
      <c r="K171" s="210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159</v>
      </c>
      <c r="AU171" s="219" t="s">
        <v>82</v>
      </c>
      <c r="AV171" s="14" t="s">
        <v>82</v>
      </c>
      <c r="AW171" s="14" t="s">
        <v>34</v>
      </c>
      <c r="AX171" s="14" t="s">
        <v>73</v>
      </c>
      <c r="AY171" s="219" t="s">
        <v>148</v>
      </c>
    </row>
    <row r="172" spans="1:65" s="15" customFormat="1" ht="11.25">
      <c r="B172" s="220"/>
      <c r="C172" s="221"/>
      <c r="D172" s="200" t="s">
        <v>159</v>
      </c>
      <c r="E172" s="222" t="s">
        <v>19</v>
      </c>
      <c r="F172" s="223" t="s">
        <v>162</v>
      </c>
      <c r="G172" s="221"/>
      <c r="H172" s="224">
        <v>163.5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159</v>
      </c>
      <c r="AU172" s="230" t="s">
        <v>82</v>
      </c>
      <c r="AV172" s="15" t="s">
        <v>155</v>
      </c>
      <c r="AW172" s="15" t="s">
        <v>34</v>
      </c>
      <c r="AX172" s="15" t="s">
        <v>80</v>
      </c>
      <c r="AY172" s="230" t="s">
        <v>148</v>
      </c>
    </row>
    <row r="173" spans="1:65" s="2" customFormat="1" ht="37.9" customHeight="1">
      <c r="A173" s="36"/>
      <c r="B173" s="37"/>
      <c r="C173" s="180" t="s">
        <v>8</v>
      </c>
      <c r="D173" s="180" t="s">
        <v>150</v>
      </c>
      <c r="E173" s="181" t="s">
        <v>1226</v>
      </c>
      <c r="F173" s="182" t="s">
        <v>1227</v>
      </c>
      <c r="G173" s="183" t="s">
        <v>172</v>
      </c>
      <c r="H173" s="184">
        <v>22.5</v>
      </c>
      <c r="I173" s="185"/>
      <c r="J173" s="186">
        <f>ROUND(I173*H173,2)</f>
        <v>0</v>
      </c>
      <c r="K173" s="182" t="s">
        <v>1193</v>
      </c>
      <c r="L173" s="41"/>
      <c r="M173" s="187" t="s">
        <v>19</v>
      </c>
      <c r="N173" s="188" t="s">
        <v>44</v>
      </c>
      <c r="O173" s="66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155</v>
      </c>
      <c r="AT173" s="191" t="s">
        <v>150</v>
      </c>
      <c r="AU173" s="191" t="s">
        <v>82</v>
      </c>
      <c r="AY173" s="19" t="s">
        <v>148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80</v>
      </c>
      <c r="BK173" s="192">
        <f>ROUND(I173*H173,2)</f>
        <v>0</v>
      </c>
      <c r="BL173" s="19" t="s">
        <v>155</v>
      </c>
      <c r="BM173" s="191" t="s">
        <v>2206</v>
      </c>
    </row>
    <row r="174" spans="1:65" s="13" customFormat="1" ht="11.25">
      <c r="B174" s="198"/>
      <c r="C174" s="199"/>
      <c r="D174" s="200" t="s">
        <v>159</v>
      </c>
      <c r="E174" s="201" t="s">
        <v>19</v>
      </c>
      <c r="F174" s="202" t="s">
        <v>2207</v>
      </c>
      <c r="G174" s="199"/>
      <c r="H174" s="201" t="s">
        <v>19</v>
      </c>
      <c r="I174" s="203"/>
      <c r="J174" s="199"/>
      <c r="K174" s="199"/>
      <c r="L174" s="204"/>
      <c r="M174" s="205"/>
      <c r="N174" s="206"/>
      <c r="O174" s="206"/>
      <c r="P174" s="206"/>
      <c r="Q174" s="206"/>
      <c r="R174" s="206"/>
      <c r="S174" s="206"/>
      <c r="T174" s="207"/>
      <c r="AT174" s="208" t="s">
        <v>159</v>
      </c>
      <c r="AU174" s="208" t="s">
        <v>82</v>
      </c>
      <c r="AV174" s="13" t="s">
        <v>80</v>
      </c>
      <c r="AW174" s="13" t="s">
        <v>34</v>
      </c>
      <c r="AX174" s="13" t="s">
        <v>73</v>
      </c>
      <c r="AY174" s="208" t="s">
        <v>148</v>
      </c>
    </row>
    <row r="175" spans="1:65" s="14" customFormat="1" ht="11.25">
      <c r="B175" s="209"/>
      <c r="C175" s="210"/>
      <c r="D175" s="200" t="s">
        <v>159</v>
      </c>
      <c r="E175" s="211" t="s">
        <v>19</v>
      </c>
      <c r="F175" s="212" t="s">
        <v>2208</v>
      </c>
      <c r="G175" s="210"/>
      <c r="H175" s="213">
        <v>15.3</v>
      </c>
      <c r="I175" s="214"/>
      <c r="J175" s="210"/>
      <c r="K175" s="210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159</v>
      </c>
      <c r="AU175" s="219" t="s">
        <v>82</v>
      </c>
      <c r="AV175" s="14" t="s">
        <v>82</v>
      </c>
      <c r="AW175" s="14" t="s">
        <v>34</v>
      </c>
      <c r="AX175" s="14" t="s">
        <v>73</v>
      </c>
      <c r="AY175" s="219" t="s">
        <v>148</v>
      </c>
    </row>
    <row r="176" spans="1:65" s="13" customFormat="1" ht="11.25">
      <c r="B176" s="198"/>
      <c r="C176" s="199"/>
      <c r="D176" s="200" t="s">
        <v>159</v>
      </c>
      <c r="E176" s="201" t="s">
        <v>19</v>
      </c>
      <c r="F176" s="202" t="s">
        <v>2209</v>
      </c>
      <c r="G176" s="199"/>
      <c r="H176" s="201" t="s">
        <v>19</v>
      </c>
      <c r="I176" s="203"/>
      <c r="J176" s="199"/>
      <c r="K176" s="199"/>
      <c r="L176" s="204"/>
      <c r="M176" s="205"/>
      <c r="N176" s="206"/>
      <c r="O176" s="206"/>
      <c r="P176" s="206"/>
      <c r="Q176" s="206"/>
      <c r="R176" s="206"/>
      <c r="S176" s="206"/>
      <c r="T176" s="207"/>
      <c r="AT176" s="208" t="s">
        <v>159</v>
      </c>
      <c r="AU176" s="208" t="s">
        <v>82</v>
      </c>
      <c r="AV176" s="13" t="s">
        <v>80</v>
      </c>
      <c r="AW176" s="13" t="s">
        <v>34</v>
      </c>
      <c r="AX176" s="13" t="s">
        <v>73</v>
      </c>
      <c r="AY176" s="208" t="s">
        <v>148</v>
      </c>
    </row>
    <row r="177" spans="1:65" s="14" customFormat="1" ht="11.25">
      <c r="B177" s="209"/>
      <c r="C177" s="210"/>
      <c r="D177" s="200" t="s">
        <v>159</v>
      </c>
      <c r="E177" s="211" t="s">
        <v>19</v>
      </c>
      <c r="F177" s="212" t="s">
        <v>2210</v>
      </c>
      <c r="G177" s="210"/>
      <c r="H177" s="213">
        <v>7.2</v>
      </c>
      <c r="I177" s="214"/>
      <c r="J177" s="210"/>
      <c r="K177" s="210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159</v>
      </c>
      <c r="AU177" s="219" t="s">
        <v>82</v>
      </c>
      <c r="AV177" s="14" t="s">
        <v>82</v>
      </c>
      <c r="AW177" s="14" t="s">
        <v>34</v>
      </c>
      <c r="AX177" s="14" t="s">
        <v>73</v>
      </c>
      <c r="AY177" s="219" t="s">
        <v>148</v>
      </c>
    </row>
    <row r="178" spans="1:65" s="15" customFormat="1" ht="11.25">
      <c r="B178" s="220"/>
      <c r="C178" s="221"/>
      <c r="D178" s="200" t="s">
        <v>159</v>
      </c>
      <c r="E178" s="222" t="s">
        <v>19</v>
      </c>
      <c r="F178" s="223" t="s">
        <v>162</v>
      </c>
      <c r="G178" s="221"/>
      <c r="H178" s="224">
        <v>22.5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159</v>
      </c>
      <c r="AU178" s="230" t="s">
        <v>82</v>
      </c>
      <c r="AV178" s="15" t="s">
        <v>155</v>
      </c>
      <c r="AW178" s="15" t="s">
        <v>34</v>
      </c>
      <c r="AX178" s="15" t="s">
        <v>80</v>
      </c>
      <c r="AY178" s="230" t="s">
        <v>148</v>
      </c>
    </row>
    <row r="179" spans="1:65" s="2" customFormat="1" ht="16.5" customHeight="1">
      <c r="A179" s="36"/>
      <c r="B179" s="37"/>
      <c r="C179" s="231" t="s">
        <v>256</v>
      </c>
      <c r="D179" s="231" t="s">
        <v>234</v>
      </c>
      <c r="E179" s="232" t="s">
        <v>2211</v>
      </c>
      <c r="F179" s="233" t="s">
        <v>2212</v>
      </c>
      <c r="G179" s="234" t="s">
        <v>222</v>
      </c>
      <c r="H179" s="235">
        <v>316.2</v>
      </c>
      <c r="I179" s="236"/>
      <c r="J179" s="237">
        <f>ROUND(I179*H179,2)</f>
        <v>0</v>
      </c>
      <c r="K179" s="233" t="s">
        <v>1193</v>
      </c>
      <c r="L179" s="238"/>
      <c r="M179" s="239" t="s">
        <v>19</v>
      </c>
      <c r="N179" s="240" t="s">
        <v>44</v>
      </c>
      <c r="O179" s="66"/>
      <c r="P179" s="189">
        <f>O179*H179</f>
        <v>0</v>
      </c>
      <c r="Q179" s="189">
        <v>1</v>
      </c>
      <c r="R179" s="189">
        <f>Q179*H179</f>
        <v>316.2</v>
      </c>
      <c r="S179" s="189">
        <v>0</v>
      </c>
      <c r="T179" s="19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206</v>
      </c>
      <c r="AT179" s="191" t="s">
        <v>234</v>
      </c>
      <c r="AU179" s="191" t="s">
        <v>82</v>
      </c>
      <c r="AY179" s="19" t="s">
        <v>148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80</v>
      </c>
      <c r="BK179" s="192">
        <f>ROUND(I179*H179,2)</f>
        <v>0</v>
      </c>
      <c r="BL179" s="19" t="s">
        <v>155</v>
      </c>
      <c r="BM179" s="191" t="s">
        <v>2213</v>
      </c>
    </row>
    <row r="180" spans="1:65" s="13" customFormat="1" ht="11.25">
      <c r="B180" s="198"/>
      <c r="C180" s="199"/>
      <c r="D180" s="200" t="s">
        <v>159</v>
      </c>
      <c r="E180" s="201" t="s">
        <v>19</v>
      </c>
      <c r="F180" s="202" t="s">
        <v>2214</v>
      </c>
      <c r="G180" s="199"/>
      <c r="H180" s="201" t="s">
        <v>19</v>
      </c>
      <c r="I180" s="203"/>
      <c r="J180" s="199"/>
      <c r="K180" s="199"/>
      <c r="L180" s="204"/>
      <c r="M180" s="205"/>
      <c r="N180" s="206"/>
      <c r="O180" s="206"/>
      <c r="P180" s="206"/>
      <c r="Q180" s="206"/>
      <c r="R180" s="206"/>
      <c r="S180" s="206"/>
      <c r="T180" s="207"/>
      <c r="AT180" s="208" t="s">
        <v>159</v>
      </c>
      <c r="AU180" s="208" t="s">
        <v>82</v>
      </c>
      <c r="AV180" s="13" t="s">
        <v>80</v>
      </c>
      <c r="AW180" s="13" t="s">
        <v>34</v>
      </c>
      <c r="AX180" s="13" t="s">
        <v>73</v>
      </c>
      <c r="AY180" s="208" t="s">
        <v>148</v>
      </c>
    </row>
    <row r="181" spans="1:65" s="13" customFormat="1" ht="11.25">
      <c r="B181" s="198"/>
      <c r="C181" s="199"/>
      <c r="D181" s="200" t="s">
        <v>159</v>
      </c>
      <c r="E181" s="201" t="s">
        <v>19</v>
      </c>
      <c r="F181" s="202" t="s">
        <v>2215</v>
      </c>
      <c r="G181" s="199"/>
      <c r="H181" s="201" t="s">
        <v>19</v>
      </c>
      <c r="I181" s="203"/>
      <c r="J181" s="199"/>
      <c r="K181" s="199"/>
      <c r="L181" s="204"/>
      <c r="M181" s="205"/>
      <c r="N181" s="206"/>
      <c r="O181" s="206"/>
      <c r="P181" s="206"/>
      <c r="Q181" s="206"/>
      <c r="R181" s="206"/>
      <c r="S181" s="206"/>
      <c r="T181" s="207"/>
      <c r="AT181" s="208" t="s">
        <v>159</v>
      </c>
      <c r="AU181" s="208" t="s">
        <v>82</v>
      </c>
      <c r="AV181" s="13" t="s">
        <v>80</v>
      </c>
      <c r="AW181" s="13" t="s">
        <v>34</v>
      </c>
      <c r="AX181" s="13" t="s">
        <v>73</v>
      </c>
      <c r="AY181" s="208" t="s">
        <v>148</v>
      </c>
    </row>
    <row r="182" spans="1:65" s="14" customFormat="1" ht="11.25">
      <c r="B182" s="209"/>
      <c r="C182" s="210"/>
      <c r="D182" s="200" t="s">
        <v>159</v>
      </c>
      <c r="E182" s="211" t="s">
        <v>19</v>
      </c>
      <c r="F182" s="212" t="s">
        <v>2216</v>
      </c>
      <c r="G182" s="210"/>
      <c r="H182" s="213">
        <v>277.95</v>
      </c>
      <c r="I182" s="214"/>
      <c r="J182" s="210"/>
      <c r="K182" s="210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159</v>
      </c>
      <c r="AU182" s="219" t="s">
        <v>82</v>
      </c>
      <c r="AV182" s="14" t="s">
        <v>82</v>
      </c>
      <c r="AW182" s="14" t="s">
        <v>34</v>
      </c>
      <c r="AX182" s="14" t="s">
        <v>73</v>
      </c>
      <c r="AY182" s="219" t="s">
        <v>148</v>
      </c>
    </row>
    <row r="183" spans="1:65" s="13" customFormat="1" ht="11.25">
      <c r="B183" s="198"/>
      <c r="C183" s="199"/>
      <c r="D183" s="200" t="s">
        <v>159</v>
      </c>
      <c r="E183" s="201" t="s">
        <v>19</v>
      </c>
      <c r="F183" s="202" t="s">
        <v>2217</v>
      </c>
      <c r="G183" s="199"/>
      <c r="H183" s="201" t="s">
        <v>19</v>
      </c>
      <c r="I183" s="203"/>
      <c r="J183" s="199"/>
      <c r="K183" s="199"/>
      <c r="L183" s="204"/>
      <c r="M183" s="205"/>
      <c r="N183" s="206"/>
      <c r="O183" s="206"/>
      <c r="P183" s="206"/>
      <c r="Q183" s="206"/>
      <c r="R183" s="206"/>
      <c r="S183" s="206"/>
      <c r="T183" s="207"/>
      <c r="AT183" s="208" t="s">
        <v>159</v>
      </c>
      <c r="AU183" s="208" t="s">
        <v>82</v>
      </c>
      <c r="AV183" s="13" t="s">
        <v>80</v>
      </c>
      <c r="AW183" s="13" t="s">
        <v>34</v>
      </c>
      <c r="AX183" s="13" t="s">
        <v>73</v>
      </c>
      <c r="AY183" s="208" t="s">
        <v>148</v>
      </c>
    </row>
    <row r="184" spans="1:65" s="14" customFormat="1" ht="11.25">
      <c r="B184" s="209"/>
      <c r="C184" s="210"/>
      <c r="D184" s="200" t="s">
        <v>159</v>
      </c>
      <c r="E184" s="211" t="s">
        <v>19</v>
      </c>
      <c r="F184" s="212" t="s">
        <v>2218</v>
      </c>
      <c r="G184" s="210"/>
      <c r="H184" s="213">
        <v>38.25</v>
      </c>
      <c r="I184" s="214"/>
      <c r="J184" s="210"/>
      <c r="K184" s="210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159</v>
      </c>
      <c r="AU184" s="219" t="s">
        <v>82</v>
      </c>
      <c r="AV184" s="14" t="s">
        <v>82</v>
      </c>
      <c r="AW184" s="14" t="s">
        <v>34</v>
      </c>
      <c r="AX184" s="14" t="s">
        <v>73</v>
      </c>
      <c r="AY184" s="219" t="s">
        <v>148</v>
      </c>
    </row>
    <row r="185" spans="1:65" s="15" customFormat="1" ht="11.25">
      <c r="B185" s="220"/>
      <c r="C185" s="221"/>
      <c r="D185" s="200" t="s">
        <v>159</v>
      </c>
      <c r="E185" s="222" t="s">
        <v>19</v>
      </c>
      <c r="F185" s="223" t="s">
        <v>162</v>
      </c>
      <c r="G185" s="221"/>
      <c r="H185" s="224">
        <v>316.2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AT185" s="230" t="s">
        <v>159</v>
      </c>
      <c r="AU185" s="230" t="s">
        <v>82</v>
      </c>
      <c r="AV185" s="15" t="s">
        <v>155</v>
      </c>
      <c r="AW185" s="15" t="s">
        <v>34</v>
      </c>
      <c r="AX185" s="15" t="s">
        <v>80</v>
      </c>
      <c r="AY185" s="230" t="s">
        <v>148</v>
      </c>
    </row>
    <row r="186" spans="1:65" s="2" customFormat="1" ht="16.5" customHeight="1">
      <c r="A186" s="36"/>
      <c r="B186" s="37"/>
      <c r="C186" s="231" t="s">
        <v>261</v>
      </c>
      <c r="D186" s="231" t="s">
        <v>234</v>
      </c>
      <c r="E186" s="232" t="s">
        <v>2219</v>
      </c>
      <c r="F186" s="233" t="s">
        <v>2220</v>
      </c>
      <c r="G186" s="234" t="s">
        <v>480</v>
      </c>
      <c r="H186" s="235">
        <v>1181.8800000000001</v>
      </c>
      <c r="I186" s="236"/>
      <c r="J186" s="237">
        <f>ROUND(I186*H186,2)</f>
        <v>0</v>
      </c>
      <c r="K186" s="233" t="s">
        <v>19</v>
      </c>
      <c r="L186" s="238"/>
      <c r="M186" s="239" t="s">
        <v>19</v>
      </c>
      <c r="N186" s="240" t="s">
        <v>44</v>
      </c>
      <c r="O186" s="66"/>
      <c r="P186" s="189">
        <f>O186*H186</f>
        <v>0</v>
      </c>
      <c r="Q186" s="189">
        <v>1E-3</v>
      </c>
      <c r="R186" s="189">
        <f>Q186*H186</f>
        <v>1.18188</v>
      </c>
      <c r="S186" s="189">
        <v>0</v>
      </c>
      <c r="T186" s="19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206</v>
      </c>
      <c r="AT186" s="191" t="s">
        <v>234</v>
      </c>
      <c r="AU186" s="191" t="s">
        <v>82</v>
      </c>
      <c r="AY186" s="19" t="s">
        <v>148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80</v>
      </c>
      <c r="BK186" s="192">
        <f>ROUND(I186*H186,2)</f>
        <v>0</v>
      </c>
      <c r="BL186" s="19" t="s">
        <v>155</v>
      </c>
      <c r="BM186" s="191" t="s">
        <v>2221</v>
      </c>
    </row>
    <row r="187" spans="1:65" s="14" customFormat="1" ht="11.25">
      <c r="B187" s="209"/>
      <c r="C187" s="210"/>
      <c r="D187" s="200" t="s">
        <v>159</v>
      </c>
      <c r="E187" s="211" t="s">
        <v>19</v>
      </c>
      <c r="F187" s="212" t="s">
        <v>2222</v>
      </c>
      <c r="G187" s="210"/>
      <c r="H187" s="213">
        <v>1181.8800000000001</v>
      </c>
      <c r="I187" s="214"/>
      <c r="J187" s="210"/>
      <c r="K187" s="210"/>
      <c r="L187" s="215"/>
      <c r="M187" s="216"/>
      <c r="N187" s="217"/>
      <c r="O187" s="217"/>
      <c r="P187" s="217"/>
      <c r="Q187" s="217"/>
      <c r="R187" s="217"/>
      <c r="S187" s="217"/>
      <c r="T187" s="218"/>
      <c r="AT187" s="219" t="s">
        <v>159</v>
      </c>
      <c r="AU187" s="219" t="s">
        <v>82</v>
      </c>
      <c r="AV187" s="14" t="s">
        <v>82</v>
      </c>
      <c r="AW187" s="14" t="s">
        <v>34</v>
      </c>
      <c r="AX187" s="14" t="s">
        <v>73</v>
      </c>
      <c r="AY187" s="219" t="s">
        <v>148</v>
      </c>
    </row>
    <row r="188" spans="1:65" s="15" customFormat="1" ht="11.25">
      <c r="B188" s="220"/>
      <c r="C188" s="221"/>
      <c r="D188" s="200" t="s">
        <v>159</v>
      </c>
      <c r="E188" s="222" t="s">
        <v>19</v>
      </c>
      <c r="F188" s="223" t="s">
        <v>162</v>
      </c>
      <c r="G188" s="221"/>
      <c r="H188" s="224">
        <v>1181.8800000000001</v>
      </c>
      <c r="I188" s="225"/>
      <c r="J188" s="221"/>
      <c r="K188" s="221"/>
      <c r="L188" s="226"/>
      <c r="M188" s="227"/>
      <c r="N188" s="228"/>
      <c r="O188" s="228"/>
      <c r="P188" s="228"/>
      <c r="Q188" s="228"/>
      <c r="R188" s="228"/>
      <c r="S188" s="228"/>
      <c r="T188" s="229"/>
      <c r="AT188" s="230" t="s">
        <v>159</v>
      </c>
      <c r="AU188" s="230" t="s">
        <v>82</v>
      </c>
      <c r="AV188" s="15" t="s">
        <v>155</v>
      </c>
      <c r="AW188" s="15" t="s">
        <v>34</v>
      </c>
      <c r="AX188" s="15" t="s">
        <v>80</v>
      </c>
      <c r="AY188" s="230" t="s">
        <v>148</v>
      </c>
    </row>
    <row r="189" spans="1:65" s="2" customFormat="1" ht="16.5" customHeight="1">
      <c r="A189" s="36"/>
      <c r="B189" s="37"/>
      <c r="C189" s="231" t="s">
        <v>267</v>
      </c>
      <c r="D189" s="231" t="s">
        <v>234</v>
      </c>
      <c r="E189" s="232" t="s">
        <v>1248</v>
      </c>
      <c r="F189" s="233" t="s">
        <v>1249</v>
      </c>
      <c r="G189" s="234" t="s">
        <v>165</v>
      </c>
      <c r="H189" s="235">
        <v>200</v>
      </c>
      <c r="I189" s="236"/>
      <c r="J189" s="237">
        <f>ROUND(I189*H189,2)</f>
        <v>0</v>
      </c>
      <c r="K189" s="233" t="s">
        <v>1193</v>
      </c>
      <c r="L189" s="238"/>
      <c r="M189" s="239" t="s">
        <v>19</v>
      </c>
      <c r="N189" s="240" t="s">
        <v>44</v>
      </c>
      <c r="O189" s="66"/>
      <c r="P189" s="189">
        <f>O189*H189</f>
        <v>0</v>
      </c>
      <c r="Q189" s="189">
        <v>4.9390000000000003E-2</v>
      </c>
      <c r="R189" s="189">
        <f>Q189*H189</f>
        <v>9.8780000000000001</v>
      </c>
      <c r="S189" s="189">
        <v>0</v>
      </c>
      <c r="T189" s="19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1" t="s">
        <v>206</v>
      </c>
      <c r="AT189" s="191" t="s">
        <v>234</v>
      </c>
      <c r="AU189" s="191" t="s">
        <v>82</v>
      </c>
      <c r="AY189" s="19" t="s">
        <v>148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9" t="s">
        <v>80</v>
      </c>
      <c r="BK189" s="192">
        <f>ROUND(I189*H189,2)</f>
        <v>0</v>
      </c>
      <c r="BL189" s="19" t="s">
        <v>155</v>
      </c>
      <c r="BM189" s="191" t="s">
        <v>2223</v>
      </c>
    </row>
    <row r="190" spans="1:65" s="13" customFormat="1" ht="11.25">
      <c r="B190" s="198"/>
      <c r="C190" s="199"/>
      <c r="D190" s="200" t="s">
        <v>159</v>
      </c>
      <c r="E190" s="201" t="s">
        <v>19</v>
      </c>
      <c r="F190" s="202" t="s">
        <v>2224</v>
      </c>
      <c r="G190" s="199"/>
      <c r="H190" s="201" t="s">
        <v>19</v>
      </c>
      <c r="I190" s="203"/>
      <c r="J190" s="199"/>
      <c r="K190" s="199"/>
      <c r="L190" s="204"/>
      <c r="M190" s="205"/>
      <c r="N190" s="206"/>
      <c r="O190" s="206"/>
      <c r="P190" s="206"/>
      <c r="Q190" s="206"/>
      <c r="R190" s="206"/>
      <c r="S190" s="206"/>
      <c r="T190" s="207"/>
      <c r="AT190" s="208" t="s">
        <v>159</v>
      </c>
      <c r="AU190" s="208" t="s">
        <v>82</v>
      </c>
      <c r="AV190" s="13" t="s">
        <v>80</v>
      </c>
      <c r="AW190" s="13" t="s">
        <v>34</v>
      </c>
      <c r="AX190" s="13" t="s">
        <v>73</v>
      </c>
      <c r="AY190" s="208" t="s">
        <v>148</v>
      </c>
    </row>
    <row r="191" spans="1:65" s="14" customFormat="1" ht="11.25">
      <c r="B191" s="209"/>
      <c r="C191" s="210"/>
      <c r="D191" s="200" t="s">
        <v>159</v>
      </c>
      <c r="E191" s="211" t="s">
        <v>19</v>
      </c>
      <c r="F191" s="212" t="s">
        <v>2225</v>
      </c>
      <c r="G191" s="210"/>
      <c r="H191" s="213">
        <v>200</v>
      </c>
      <c r="I191" s="214"/>
      <c r="J191" s="210"/>
      <c r="K191" s="210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159</v>
      </c>
      <c r="AU191" s="219" t="s">
        <v>82</v>
      </c>
      <c r="AV191" s="14" t="s">
        <v>82</v>
      </c>
      <c r="AW191" s="14" t="s">
        <v>34</v>
      </c>
      <c r="AX191" s="14" t="s">
        <v>73</v>
      </c>
      <c r="AY191" s="219" t="s">
        <v>148</v>
      </c>
    </row>
    <row r="192" spans="1:65" s="15" customFormat="1" ht="11.25">
      <c r="B192" s="220"/>
      <c r="C192" s="221"/>
      <c r="D192" s="200" t="s">
        <v>159</v>
      </c>
      <c r="E192" s="222" t="s">
        <v>19</v>
      </c>
      <c r="F192" s="223" t="s">
        <v>162</v>
      </c>
      <c r="G192" s="221"/>
      <c r="H192" s="224">
        <v>200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159</v>
      </c>
      <c r="AU192" s="230" t="s">
        <v>82</v>
      </c>
      <c r="AV192" s="15" t="s">
        <v>155</v>
      </c>
      <c r="AW192" s="15" t="s">
        <v>34</v>
      </c>
      <c r="AX192" s="15" t="s">
        <v>80</v>
      </c>
      <c r="AY192" s="230" t="s">
        <v>148</v>
      </c>
    </row>
    <row r="193" spans="1:65" s="2" customFormat="1" ht="16.5" customHeight="1">
      <c r="A193" s="36"/>
      <c r="B193" s="37"/>
      <c r="C193" s="231" t="s">
        <v>272</v>
      </c>
      <c r="D193" s="231" t="s">
        <v>234</v>
      </c>
      <c r="E193" s="232" t="s">
        <v>2226</v>
      </c>
      <c r="F193" s="233" t="s">
        <v>2227</v>
      </c>
      <c r="G193" s="234" t="s">
        <v>283</v>
      </c>
      <c r="H193" s="235">
        <v>82</v>
      </c>
      <c r="I193" s="236"/>
      <c r="J193" s="237">
        <f>ROUND(I193*H193,2)</f>
        <v>0</v>
      </c>
      <c r="K193" s="233" t="s">
        <v>1193</v>
      </c>
      <c r="L193" s="238"/>
      <c r="M193" s="239" t="s">
        <v>19</v>
      </c>
      <c r="N193" s="240" t="s">
        <v>44</v>
      </c>
      <c r="O193" s="66"/>
      <c r="P193" s="189">
        <f>O193*H193</f>
        <v>0</v>
      </c>
      <c r="Q193" s="189">
        <v>0.32700000000000001</v>
      </c>
      <c r="R193" s="189">
        <f>Q193*H193</f>
        <v>26.814</v>
      </c>
      <c r="S193" s="189">
        <v>0</v>
      </c>
      <c r="T193" s="19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1" t="s">
        <v>206</v>
      </c>
      <c r="AT193" s="191" t="s">
        <v>234</v>
      </c>
      <c r="AU193" s="191" t="s">
        <v>82</v>
      </c>
      <c r="AY193" s="19" t="s">
        <v>148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9" t="s">
        <v>80</v>
      </c>
      <c r="BK193" s="192">
        <f>ROUND(I193*H193,2)</f>
        <v>0</v>
      </c>
      <c r="BL193" s="19" t="s">
        <v>155</v>
      </c>
      <c r="BM193" s="191" t="s">
        <v>2228</v>
      </c>
    </row>
    <row r="194" spans="1:65" s="13" customFormat="1" ht="11.25">
      <c r="B194" s="198"/>
      <c r="C194" s="199"/>
      <c r="D194" s="200" t="s">
        <v>159</v>
      </c>
      <c r="E194" s="201" t="s">
        <v>19</v>
      </c>
      <c r="F194" s="202" t="s">
        <v>2229</v>
      </c>
      <c r="G194" s="199"/>
      <c r="H194" s="201" t="s">
        <v>19</v>
      </c>
      <c r="I194" s="203"/>
      <c r="J194" s="199"/>
      <c r="K194" s="199"/>
      <c r="L194" s="204"/>
      <c r="M194" s="205"/>
      <c r="N194" s="206"/>
      <c r="O194" s="206"/>
      <c r="P194" s="206"/>
      <c r="Q194" s="206"/>
      <c r="R194" s="206"/>
      <c r="S194" s="206"/>
      <c r="T194" s="207"/>
      <c r="AT194" s="208" t="s">
        <v>159</v>
      </c>
      <c r="AU194" s="208" t="s">
        <v>82</v>
      </c>
      <c r="AV194" s="13" t="s">
        <v>80</v>
      </c>
      <c r="AW194" s="13" t="s">
        <v>34</v>
      </c>
      <c r="AX194" s="13" t="s">
        <v>73</v>
      </c>
      <c r="AY194" s="208" t="s">
        <v>148</v>
      </c>
    </row>
    <row r="195" spans="1:65" s="14" customFormat="1" ht="11.25">
      <c r="B195" s="209"/>
      <c r="C195" s="210"/>
      <c r="D195" s="200" t="s">
        <v>159</v>
      </c>
      <c r="E195" s="211" t="s">
        <v>19</v>
      </c>
      <c r="F195" s="212" t="s">
        <v>720</v>
      </c>
      <c r="G195" s="210"/>
      <c r="H195" s="213">
        <v>82</v>
      </c>
      <c r="I195" s="214"/>
      <c r="J195" s="210"/>
      <c r="K195" s="210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159</v>
      </c>
      <c r="AU195" s="219" t="s">
        <v>82</v>
      </c>
      <c r="AV195" s="14" t="s">
        <v>82</v>
      </c>
      <c r="AW195" s="14" t="s">
        <v>34</v>
      </c>
      <c r="AX195" s="14" t="s">
        <v>73</v>
      </c>
      <c r="AY195" s="219" t="s">
        <v>148</v>
      </c>
    </row>
    <row r="196" spans="1:65" s="15" customFormat="1" ht="11.25">
      <c r="B196" s="220"/>
      <c r="C196" s="221"/>
      <c r="D196" s="200" t="s">
        <v>159</v>
      </c>
      <c r="E196" s="222" t="s">
        <v>19</v>
      </c>
      <c r="F196" s="223" t="s">
        <v>162</v>
      </c>
      <c r="G196" s="221"/>
      <c r="H196" s="224">
        <v>82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159</v>
      </c>
      <c r="AU196" s="230" t="s">
        <v>82</v>
      </c>
      <c r="AV196" s="15" t="s">
        <v>155</v>
      </c>
      <c r="AW196" s="15" t="s">
        <v>34</v>
      </c>
      <c r="AX196" s="15" t="s">
        <v>80</v>
      </c>
      <c r="AY196" s="230" t="s">
        <v>148</v>
      </c>
    </row>
    <row r="197" spans="1:65" s="2" customFormat="1" ht="16.5" customHeight="1">
      <c r="A197" s="36"/>
      <c r="B197" s="37"/>
      <c r="C197" s="231" t="s">
        <v>280</v>
      </c>
      <c r="D197" s="231" t="s">
        <v>234</v>
      </c>
      <c r="E197" s="232" t="s">
        <v>2230</v>
      </c>
      <c r="F197" s="233" t="s">
        <v>2231</v>
      </c>
      <c r="G197" s="234" t="s">
        <v>283</v>
      </c>
      <c r="H197" s="235">
        <v>36</v>
      </c>
      <c r="I197" s="236"/>
      <c r="J197" s="237">
        <f>ROUND(I197*H197,2)</f>
        <v>0</v>
      </c>
      <c r="K197" s="233" t="s">
        <v>19</v>
      </c>
      <c r="L197" s="238"/>
      <c r="M197" s="239" t="s">
        <v>19</v>
      </c>
      <c r="N197" s="240" t="s">
        <v>44</v>
      </c>
      <c r="O197" s="66"/>
      <c r="P197" s="189">
        <f>O197*H197</f>
        <v>0</v>
      </c>
      <c r="Q197" s="189">
        <v>0.34699999999999998</v>
      </c>
      <c r="R197" s="189">
        <f>Q197*H197</f>
        <v>12.491999999999999</v>
      </c>
      <c r="S197" s="189">
        <v>0</v>
      </c>
      <c r="T197" s="19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1" t="s">
        <v>206</v>
      </c>
      <c r="AT197" s="191" t="s">
        <v>234</v>
      </c>
      <c r="AU197" s="191" t="s">
        <v>82</v>
      </c>
      <c r="AY197" s="19" t="s">
        <v>148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9" t="s">
        <v>80</v>
      </c>
      <c r="BK197" s="192">
        <f>ROUND(I197*H197,2)</f>
        <v>0</v>
      </c>
      <c r="BL197" s="19" t="s">
        <v>155</v>
      </c>
      <c r="BM197" s="191" t="s">
        <v>2232</v>
      </c>
    </row>
    <row r="198" spans="1:65" s="13" customFormat="1" ht="11.25">
      <c r="B198" s="198"/>
      <c r="C198" s="199"/>
      <c r="D198" s="200" t="s">
        <v>159</v>
      </c>
      <c r="E198" s="201" t="s">
        <v>19</v>
      </c>
      <c r="F198" s="202" t="s">
        <v>2233</v>
      </c>
      <c r="G198" s="199"/>
      <c r="H198" s="201" t="s">
        <v>19</v>
      </c>
      <c r="I198" s="203"/>
      <c r="J198" s="199"/>
      <c r="K198" s="199"/>
      <c r="L198" s="204"/>
      <c r="M198" s="205"/>
      <c r="N198" s="206"/>
      <c r="O198" s="206"/>
      <c r="P198" s="206"/>
      <c r="Q198" s="206"/>
      <c r="R198" s="206"/>
      <c r="S198" s="206"/>
      <c r="T198" s="207"/>
      <c r="AT198" s="208" t="s">
        <v>159</v>
      </c>
      <c r="AU198" s="208" t="s">
        <v>82</v>
      </c>
      <c r="AV198" s="13" t="s">
        <v>80</v>
      </c>
      <c r="AW198" s="13" t="s">
        <v>34</v>
      </c>
      <c r="AX198" s="13" t="s">
        <v>73</v>
      </c>
      <c r="AY198" s="208" t="s">
        <v>148</v>
      </c>
    </row>
    <row r="199" spans="1:65" s="14" customFormat="1" ht="11.25">
      <c r="B199" s="209"/>
      <c r="C199" s="210"/>
      <c r="D199" s="200" t="s">
        <v>159</v>
      </c>
      <c r="E199" s="211" t="s">
        <v>19</v>
      </c>
      <c r="F199" s="212" t="s">
        <v>2234</v>
      </c>
      <c r="G199" s="210"/>
      <c r="H199" s="213">
        <v>36</v>
      </c>
      <c r="I199" s="214"/>
      <c r="J199" s="210"/>
      <c r="K199" s="210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159</v>
      </c>
      <c r="AU199" s="219" t="s">
        <v>82</v>
      </c>
      <c r="AV199" s="14" t="s">
        <v>82</v>
      </c>
      <c r="AW199" s="14" t="s">
        <v>34</v>
      </c>
      <c r="AX199" s="14" t="s">
        <v>73</v>
      </c>
      <c r="AY199" s="219" t="s">
        <v>148</v>
      </c>
    </row>
    <row r="200" spans="1:65" s="15" customFormat="1" ht="11.25">
      <c r="B200" s="220"/>
      <c r="C200" s="221"/>
      <c r="D200" s="200" t="s">
        <v>159</v>
      </c>
      <c r="E200" s="222" t="s">
        <v>19</v>
      </c>
      <c r="F200" s="223" t="s">
        <v>162</v>
      </c>
      <c r="G200" s="221"/>
      <c r="H200" s="224">
        <v>36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159</v>
      </c>
      <c r="AU200" s="230" t="s">
        <v>82</v>
      </c>
      <c r="AV200" s="15" t="s">
        <v>155</v>
      </c>
      <c r="AW200" s="15" t="s">
        <v>34</v>
      </c>
      <c r="AX200" s="15" t="s">
        <v>80</v>
      </c>
      <c r="AY200" s="230" t="s">
        <v>148</v>
      </c>
    </row>
    <row r="201" spans="1:65" s="2" customFormat="1" ht="16.5" customHeight="1">
      <c r="A201" s="36"/>
      <c r="B201" s="37"/>
      <c r="C201" s="231" t="s">
        <v>7</v>
      </c>
      <c r="D201" s="231" t="s">
        <v>234</v>
      </c>
      <c r="E201" s="232" t="s">
        <v>2235</v>
      </c>
      <c r="F201" s="233" t="s">
        <v>2236</v>
      </c>
      <c r="G201" s="234" t="s">
        <v>2237</v>
      </c>
      <c r="H201" s="235">
        <v>94</v>
      </c>
      <c r="I201" s="236"/>
      <c r="J201" s="237">
        <f>ROUND(I201*H201,2)</f>
        <v>0</v>
      </c>
      <c r="K201" s="233" t="s">
        <v>19</v>
      </c>
      <c r="L201" s="238"/>
      <c r="M201" s="239" t="s">
        <v>19</v>
      </c>
      <c r="N201" s="240" t="s">
        <v>44</v>
      </c>
      <c r="O201" s="66"/>
      <c r="P201" s="189">
        <f>O201*H201</f>
        <v>0</v>
      </c>
      <c r="Q201" s="189">
        <v>2.5000000000000001E-2</v>
      </c>
      <c r="R201" s="189">
        <f>Q201*H201</f>
        <v>2.35</v>
      </c>
      <c r="S201" s="189">
        <v>0</v>
      </c>
      <c r="T201" s="19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1" t="s">
        <v>206</v>
      </c>
      <c r="AT201" s="191" t="s">
        <v>234</v>
      </c>
      <c r="AU201" s="191" t="s">
        <v>82</v>
      </c>
      <c r="AY201" s="19" t="s">
        <v>148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9" t="s">
        <v>80</v>
      </c>
      <c r="BK201" s="192">
        <f>ROUND(I201*H201,2)</f>
        <v>0</v>
      </c>
      <c r="BL201" s="19" t="s">
        <v>155</v>
      </c>
      <c r="BM201" s="191" t="s">
        <v>2238</v>
      </c>
    </row>
    <row r="202" spans="1:65" s="13" customFormat="1" ht="11.25">
      <c r="B202" s="198"/>
      <c r="C202" s="199"/>
      <c r="D202" s="200" t="s">
        <v>159</v>
      </c>
      <c r="E202" s="201" t="s">
        <v>19</v>
      </c>
      <c r="F202" s="202" t="s">
        <v>2239</v>
      </c>
      <c r="G202" s="199"/>
      <c r="H202" s="201" t="s">
        <v>19</v>
      </c>
      <c r="I202" s="203"/>
      <c r="J202" s="199"/>
      <c r="K202" s="199"/>
      <c r="L202" s="204"/>
      <c r="M202" s="205"/>
      <c r="N202" s="206"/>
      <c r="O202" s="206"/>
      <c r="P202" s="206"/>
      <c r="Q202" s="206"/>
      <c r="R202" s="206"/>
      <c r="S202" s="206"/>
      <c r="T202" s="207"/>
      <c r="AT202" s="208" t="s">
        <v>159</v>
      </c>
      <c r="AU202" s="208" t="s">
        <v>82</v>
      </c>
      <c r="AV202" s="13" t="s">
        <v>80</v>
      </c>
      <c r="AW202" s="13" t="s">
        <v>34</v>
      </c>
      <c r="AX202" s="13" t="s">
        <v>73</v>
      </c>
      <c r="AY202" s="208" t="s">
        <v>148</v>
      </c>
    </row>
    <row r="203" spans="1:65" s="14" customFormat="1" ht="11.25">
      <c r="B203" s="209"/>
      <c r="C203" s="210"/>
      <c r="D203" s="200" t="s">
        <v>159</v>
      </c>
      <c r="E203" s="211" t="s">
        <v>19</v>
      </c>
      <c r="F203" s="212" t="s">
        <v>2240</v>
      </c>
      <c r="G203" s="210"/>
      <c r="H203" s="213">
        <v>94</v>
      </c>
      <c r="I203" s="214"/>
      <c r="J203" s="210"/>
      <c r="K203" s="210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159</v>
      </c>
      <c r="AU203" s="219" t="s">
        <v>82</v>
      </c>
      <c r="AV203" s="14" t="s">
        <v>82</v>
      </c>
      <c r="AW203" s="14" t="s">
        <v>34</v>
      </c>
      <c r="AX203" s="14" t="s">
        <v>73</v>
      </c>
      <c r="AY203" s="219" t="s">
        <v>148</v>
      </c>
    </row>
    <row r="204" spans="1:65" s="15" customFormat="1" ht="11.25">
      <c r="B204" s="220"/>
      <c r="C204" s="221"/>
      <c r="D204" s="200" t="s">
        <v>159</v>
      </c>
      <c r="E204" s="222" t="s">
        <v>19</v>
      </c>
      <c r="F204" s="223" t="s">
        <v>162</v>
      </c>
      <c r="G204" s="221"/>
      <c r="H204" s="224">
        <v>94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159</v>
      </c>
      <c r="AU204" s="230" t="s">
        <v>82</v>
      </c>
      <c r="AV204" s="15" t="s">
        <v>155</v>
      </c>
      <c r="AW204" s="15" t="s">
        <v>34</v>
      </c>
      <c r="AX204" s="15" t="s">
        <v>80</v>
      </c>
      <c r="AY204" s="230" t="s">
        <v>148</v>
      </c>
    </row>
    <row r="205" spans="1:65" s="2" customFormat="1" ht="16.5" customHeight="1">
      <c r="A205" s="36"/>
      <c r="B205" s="37"/>
      <c r="C205" s="231" t="s">
        <v>294</v>
      </c>
      <c r="D205" s="231" t="s">
        <v>234</v>
      </c>
      <c r="E205" s="232" t="s">
        <v>1776</v>
      </c>
      <c r="F205" s="233" t="s">
        <v>2241</v>
      </c>
      <c r="G205" s="234" t="s">
        <v>283</v>
      </c>
      <c r="H205" s="235">
        <v>386</v>
      </c>
      <c r="I205" s="236"/>
      <c r="J205" s="237">
        <f>ROUND(I205*H205,2)</f>
        <v>0</v>
      </c>
      <c r="K205" s="233" t="s">
        <v>1193</v>
      </c>
      <c r="L205" s="238"/>
      <c r="M205" s="239" t="s">
        <v>19</v>
      </c>
      <c r="N205" s="240" t="s">
        <v>44</v>
      </c>
      <c r="O205" s="66"/>
      <c r="P205" s="189">
        <f>O205*H205</f>
        <v>0</v>
      </c>
      <c r="Q205" s="189">
        <v>1.16E-3</v>
      </c>
      <c r="R205" s="189">
        <f>Q205*H205</f>
        <v>0.44775999999999999</v>
      </c>
      <c r="S205" s="189">
        <v>0</v>
      </c>
      <c r="T205" s="19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1" t="s">
        <v>206</v>
      </c>
      <c r="AT205" s="191" t="s">
        <v>234</v>
      </c>
      <c r="AU205" s="191" t="s">
        <v>82</v>
      </c>
      <c r="AY205" s="19" t="s">
        <v>148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9" t="s">
        <v>80</v>
      </c>
      <c r="BK205" s="192">
        <f>ROUND(I205*H205,2)</f>
        <v>0</v>
      </c>
      <c r="BL205" s="19" t="s">
        <v>155</v>
      </c>
      <c r="BM205" s="191" t="s">
        <v>2242</v>
      </c>
    </row>
    <row r="206" spans="1:65" s="13" customFormat="1" ht="11.25">
      <c r="B206" s="198"/>
      <c r="C206" s="199"/>
      <c r="D206" s="200" t="s">
        <v>159</v>
      </c>
      <c r="E206" s="201" t="s">
        <v>19</v>
      </c>
      <c r="F206" s="202" t="s">
        <v>2243</v>
      </c>
      <c r="G206" s="199"/>
      <c r="H206" s="201" t="s">
        <v>19</v>
      </c>
      <c r="I206" s="203"/>
      <c r="J206" s="199"/>
      <c r="K206" s="199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159</v>
      </c>
      <c r="AU206" s="208" t="s">
        <v>82</v>
      </c>
      <c r="AV206" s="13" t="s">
        <v>80</v>
      </c>
      <c r="AW206" s="13" t="s">
        <v>34</v>
      </c>
      <c r="AX206" s="13" t="s">
        <v>73</v>
      </c>
      <c r="AY206" s="208" t="s">
        <v>148</v>
      </c>
    </row>
    <row r="207" spans="1:65" s="14" customFormat="1" ht="11.25">
      <c r="B207" s="209"/>
      <c r="C207" s="210"/>
      <c r="D207" s="200" t="s">
        <v>159</v>
      </c>
      <c r="E207" s="211" t="s">
        <v>19</v>
      </c>
      <c r="F207" s="212" t="s">
        <v>2244</v>
      </c>
      <c r="G207" s="210"/>
      <c r="H207" s="213">
        <v>360</v>
      </c>
      <c r="I207" s="214"/>
      <c r="J207" s="210"/>
      <c r="K207" s="210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159</v>
      </c>
      <c r="AU207" s="219" t="s">
        <v>82</v>
      </c>
      <c r="AV207" s="14" t="s">
        <v>82</v>
      </c>
      <c r="AW207" s="14" t="s">
        <v>34</v>
      </c>
      <c r="AX207" s="14" t="s">
        <v>73</v>
      </c>
      <c r="AY207" s="219" t="s">
        <v>148</v>
      </c>
    </row>
    <row r="208" spans="1:65" s="14" customFormat="1" ht="11.25">
      <c r="B208" s="209"/>
      <c r="C208" s="210"/>
      <c r="D208" s="200" t="s">
        <v>159</v>
      </c>
      <c r="E208" s="211" t="s">
        <v>19</v>
      </c>
      <c r="F208" s="212" t="s">
        <v>2245</v>
      </c>
      <c r="G208" s="210"/>
      <c r="H208" s="213">
        <v>16</v>
      </c>
      <c r="I208" s="214"/>
      <c r="J208" s="210"/>
      <c r="K208" s="210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159</v>
      </c>
      <c r="AU208" s="219" t="s">
        <v>82</v>
      </c>
      <c r="AV208" s="14" t="s">
        <v>82</v>
      </c>
      <c r="AW208" s="14" t="s">
        <v>34</v>
      </c>
      <c r="AX208" s="14" t="s">
        <v>73</v>
      </c>
      <c r="AY208" s="219" t="s">
        <v>148</v>
      </c>
    </row>
    <row r="209" spans="1:65" s="16" customFormat="1" ht="11.25">
      <c r="B209" s="242"/>
      <c r="C209" s="243"/>
      <c r="D209" s="200" t="s">
        <v>159</v>
      </c>
      <c r="E209" s="244" t="s">
        <v>19</v>
      </c>
      <c r="F209" s="245" t="s">
        <v>486</v>
      </c>
      <c r="G209" s="243"/>
      <c r="H209" s="246">
        <v>376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AT209" s="252" t="s">
        <v>159</v>
      </c>
      <c r="AU209" s="252" t="s">
        <v>82</v>
      </c>
      <c r="AV209" s="16" t="s">
        <v>169</v>
      </c>
      <c r="AW209" s="16" t="s">
        <v>34</v>
      </c>
      <c r="AX209" s="16" t="s">
        <v>73</v>
      </c>
      <c r="AY209" s="252" t="s">
        <v>148</v>
      </c>
    </row>
    <row r="210" spans="1:65" s="14" customFormat="1" ht="11.25">
      <c r="B210" s="209"/>
      <c r="C210" s="210"/>
      <c r="D210" s="200" t="s">
        <v>159</v>
      </c>
      <c r="E210" s="211" t="s">
        <v>19</v>
      </c>
      <c r="F210" s="212" t="s">
        <v>2246</v>
      </c>
      <c r="G210" s="210"/>
      <c r="H210" s="213">
        <v>386</v>
      </c>
      <c r="I210" s="214"/>
      <c r="J210" s="210"/>
      <c r="K210" s="210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159</v>
      </c>
      <c r="AU210" s="219" t="s">
        <v>82</v>
      </c>
      <c r="AV210" s="14" t="s">
        <v>82</v>
      </c>
      <c r="AW210" s="14" t="s">
        <v>34</v>
      </c>
      <c r="AX210" s="14" t="s">
        <v>80</v>
      </c>
      <c r="AY210" s="219" t="s">
        <v>148</v>
      </c>
    </row>
    <row r="211" spans="1:65" s="2" customFormat="1" ht="16.5" customHeight="1">
      <c r="A211" s="36"/>
      <c r="B211" s="37"/>
      <c r="C211" s="231" t="s">
        <v>301</v>
      </c>
      <c r="D211" s="231" t="s">
        <v>234</v>
      </c>
      <c r="E211" s="232" t="s">
        <v>2247</v>
      </c>
      <c r="F211" s="233" t="s">
        <v>2248</v>
      </c>
      <c r="G211" s="234" t="s">
        <v>283</v>
      </c>
      <c r="H211" s="235">
        <v>386</v>
      </c>
      <c r="I211" s="236"/>
      <c r="J211" s="237">
        <f>ROUND(I211*H211,2)</f>
        <v>0</v>
      </c>
      <c r="K211" s="233" t="s">
        <v>1193</v>
      </c>
      <c r="L211" s="238"/>
      <c r="M211" s="239" t="s">
        <v>19</v>
      </c>
      <c r="N211" s="240" t="s">
        <v>44</v>
      </c>
      <c r="O211" s="66"/>
      <c r="P211" s="189">
        <f>O211*H211</f>
        <v>0</v>
      </c>
      <c r="Q211" s="189">
        <v>1.2E-4</v>
      </c>
      <c r="R211" s="189">
        <f>Q211*H211</f>
        <v>4.632E-2</v>
      </c>
      <c r="S211" s="189">
        <v>0</v>
      </c>
      <c r="T211" s="19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1" t="s">
        <v>206</v>
      </c>
      <c r="AT211" s="191" t="s">
        <v>234</v>
      </c>
      <c r="AU211" s="191" t="s">
        <v>82</v>
      </c>
      <c r="AY211" s="19" t="s">
        <v>148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9" t="s">
        <v>80</v>
      </c>
      <c r="BK211" s="192">
        <f>ROUND(I211*H211,2)</f>
        <v>0</v>
      </c>
      <c r="BL211" s="19" t="s">
        <v>155</v>
      </c>
      <c r="BM211" s="191" t="s">
        <v>2249</v>
      </c>
    </row>
    <row r="212" spans="1:65" s="13" customFormat="1" ht="11.25">
      <c r="B212" s="198"/>
      <c r="C212" s="199"/>
      <c r="D212" s="200" t="s">
        <v>159</v>
      </c>
      <c r="E212" s="201" t="s">
        <v>19</v>
      </c>
      <c r="F212" s="202" t="s">
        <v>2250</v>
      </c>
      <c r="G212" s="199"/>
      <c r="H212" s="201" t="s">
        <v>19</v>
      </c>
      <c r="I212" s="203"/>
      <c r="J212" s="199"/>
      <c r="K212" s="199"/>
      <c r="L212" s="204"/>
      <c r="M212" s="205"/>
      <c r="N212" s="206"/>
      <c r="O212" s="206"/>
      <c r="P212" s="206"/>
      <c r="Q212" s="206"/>
      <c r="R212" s="206"/>
      <c r="S212" s="206"/>
      <c r="T212" s="207"/>
      <c r="AT212" s="208" t="s">
        <v>159</v>
      </c>
      <c r="AU212" s="208" t="s">
        <v>82</v>
      </c>
      <c r="AV212" s="13" t="s">
        <v>80</v>
      </c>
      <c r="AW212" s="13" t="s">
        <v>34</v>
      </c>
      <c r="AX212" s="13" t="s">
        <v>73</v>
      </c>
      <c r="AY212" s="208" t="s">
        <v>148</v>
      </c>
    </row>
    <row r="213" spans="1:65" s="14" customFormat="1" ht="11.25">
      <c r="B213" s="209"/>
      <c r="C213" s="210"/>
      <c r="D213" s="200" t="s">
        <v>159</v>
      </c>
      <c r="E213" s="211" t="s">
        <v>19</v>
      </c>
      <c r="F213" s="212" t="s">
        <v>2244</v>
      </c>
      <c r="G213" s="210"/>
      <c r="H213" s="213">
        <v>360</v>
      </c>
      <c r="I213" s="214"/>
      <c r="J213" s="210"/>
      <c r="K213" s="210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159</v>
      </c>
      <c r="AU213" s="219" t="s">
        <v>82</v>
      </c>
      <c r="AV213" s="14" t="s">
        <v>82</v>
      </c>
      <c r="AW213" s="14" t="s">
        <v>34</v>
      </c>
      <c r="AX213" s="14" t="s">
        <v>73</v>
      </c>
      <c r="AY213" s="219" t="s">
        <v>148</v>
      </c>
    </row>
    <row r="214" spans="1:65" s="14" customFormat="1" ht="11.25">
      <c r="B214" s="209"/>
      <c r="C214" s="210"/>
      <c r="D214" s="200" t="s">
        <v>159</v>
      </c>
      <c r="E214" s="211" t="s">
        <v>19</v>
      </c>
      <c r="F214" s="212" t="s">
        <v>2245</v>
      </c>
      <c r="G214" s="210"/>
      <c r="H214" s="213">
        <v>16</v>
      </c>
      <c r="I214" s="214"/>
      <c r="J214" s="210"/>
      <c r="K214" s="210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159</v>
      </c>
      <c r="AU214" s="219" t="s">
        <v>82</v>
      </c>
      <c r="AV214" s="14" t="s">
        <v>82</v>
      </c>
      <c r="AW214" s="14" t="s">
        <v>34</v>
      </c>
      <c r="AX214" s="14" t="s">
        <v>73</v>
      </c>
      <c r="AY214" s="219" t="s">
        <v>148</v>
      </c>
    </row>
    <row r="215" spans="1:65" s="16" customFormat="1" ht="11.25">
      <c r="B215" s="242"/>
      <c r="C215" s="243"/>
      <c r="D215" s="200" t="s">
        <v>159</v>
      </c>
      <c r="E215" s="244" t="s">
        <v>19</v>
      </c>
      <c r="F215" s="245" t="s">
        <v>486</v>
      </c>
      <c r="G215" s="243"/>
      <c r="H215" s="246">
        <v>376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AT215" s="252" t="s">
        <v>159</v>
      </c>
      <c r="AU215" s="252" t="s">
        <v>82</v>
      </c>
      <c r="AV215" s="16" t="s">
        <v>169</v>
      </c>
      <c r="AW215" s="16" t="s">
        <v>34</v>
      </c>
      <c r="AX215" s="16" t="s">
        <v>73</v>
      </c>
      <c r="AY215" s="252" t="s">
        <v>148</v>
      </c>
    </row>
    <row r="216" spans="1:65" s="14" customFormat="1" ht="11.25">
      <c r="B216" s="209"/>
      <c r="C216" s="210"/>
      <c r="D216" s="200" t="s">
        <v>159</v>
      </c>
      <c r="E216" s="211" t="s">
        <v>19</v>
      </c>
      <c r="F216" s="212" t="s">
        <v>2246</v>
      </c>
      <c r="G216" s="210"/>
      <c r="H216" s="213">
        <v>386</v>
      </c>
      <c r="I216" s="214"/>
      <c r="J216" s="210"/>
      <c r="K216" s="210"/>
      <c r="L216" s="215"/>
      <c r="M216" s="216"/>
      <c r="N216" s="217"/>
      <c r="O216" s="217"/>
      <c r="P216" s="217"/>
      <c r="Q216" s="217"/>
      <c r="R216" s="217"/>
      <c r="S216" s="217"/>
      <c r="T216" s="218"/>
      <c r="AT216" s="219" t="s">
        <v>159</v>
      </c>
      <c r="AU216" s="219" t="s">
        <v>82</v>
      </c>
      <c r="AV216" s="14" t="s">
        <v>82</v>
      </c>
      <c r="AW216" s="14" t="s">
        <v>34</v>
      </c>
      <c r="AX216" s="14" t="s">
        <v>80</v>
      </c>
      <c r="AY216" s="219" t="s">
        <v>148</v>
      </c>
    </row>
    <row r="217" spans="1:65" s="2" customFormat="1" ht="16.5" customHeight="1">
      <c r="A217" s="36"/>
      <c r="B217" s="37"/>
      <c r="C217" s="231" t="s">
        <v>307</v>
      </c>
      <c r="D217" s="231" t="s">
        <v>234</v>
      </c>
      <c r="E217" s="232" t="s">
        <v>1270</v>
      </c>
      <c r="F217" s="233" t="s">
        <v>1271</v>
      </c>
      <c r="G217" s="234" t="s">
        <v>283</v>
      </c>
      <c r="H217" s="235">
        <v>388</v>
      </c>
      <c r="I217" s="236"/>
      <c r="J217" s="237">
        <f>ROUND(I217*H217,2)</f>
        <v>0</v>
      </c>
      <c r="K217" s="233" t="s">
        <v>1193</v>
      </c>
      <c r="L217" s="238"/>
      <c r="M217" s="239" t="s">
        <v>19</v>
      </c>
      <c r="N217" s="240" t="s">
        <v>44</v>
      </c>
      <c r="O217" s="66"/>
      <c r="P217" s="189">
        <f>O217*H217</f>
        <v>0</v>
      </c>
      <c r="Q217" s="189">
        <v>9.0000000000000006E-5</v>
      </c>
      <c r="R217" s="189">
        <f>Q217*H217</f>
        <v>3.492E-2</v>
      </c>
      <c r="S217" s="189">
        <v>0</v>
      </c>
      <c r="T217" s="19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1" t="s">
        <v>206</v>
      </c>
      <c r="AT217" s="191" t="s">
        <v>234</v>
      </c>
      <c r="AU217" s="191" t="s">
        <v>82</v>
      </c>
      <c r="AY217" s="19" t="s">
        <v>148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9" t="s">
        <v>80</v>
      </c>
      <c r="BK217" s="192">
        <f>ROUND(I217*H217,2)</f>
        <v>0</v>
      </c>
      <c r="BL217" s="19" t="s">
        <v>155</v>
      </c>
      <c r="BM217" s="191" t="s">
        <v>2251</v>
      </c>
    </row>
    <row r="218" spans="1:65" s="13" customFormat="1" ht="11.25">
      <c r="B218" s="198"/>
      <c r="C218" s="199"/>
      <c r="D218" s="200" t="s">
        <v>159</v>
      </c>
      <c r="E218" s="201" t="s">
        <v>19</v>
      </c>
      <c r="F218" s="202" t="s">
        <v>2250</v>
      </c>
      <c r="G218" s="199"/>
      <c r="H218" s="201" t="s">
        <v>19</v>
      </c>
      <c r="I218" s="203"/>
      <c r="J218" s="199"/>
      <c r="K218" s="199"/>
      <c r="L218" s="204"/>
      <c r="M218" s="205"/>
      <c r="N218" s="206"/>
      <c r="O218" s="206"/>
      <c r="P218" s="206"/>
      <c r="Q218" s="206"/>
      <c r="R218" s="206"/>
      <c r="S218" s="206"/>
      <c r="T218" s="207"/>
      <c r="AT218" s="208" t="s">
        <v>159</v>
      </c>
      <c r="AU218" s="208" t="s">
        <v>82</v>
      </c>
      <c r="AV218" s="13" t="s">
        <v>80</v>
      </c>
      <c r="AW218" s="13" t="s">
        <v>34</v>
      </c>
      <c r="AX218" s="13" t="s">
        <v>73</v>
      </c>
      <c r="AY218" s="208" t="s">
        <v>148</v>
      </c>
    </row>
    <row r="219" spans="1:65" s="14" customFormat="1" ht="11.25">
      <c r="B219" s="209"/>
      <c r="C219" s="210"/>
      <c r="D219" s="200" t="s">
        <v>159</v>
      </c>
      <c r="E219" s="211" t="s">
        <v>19</v>
      </c>
      <c r="F219" s="212" t="s">
        <v>2244</v>
      </c>
      <c r="G219" s="210"/>
      <c r="H219" s="213">
        <v>360</v>
      </c>
      <c r="I219" s="214"/>
      <c r="J219" s="210"/>
      <c r="K219" s="210"/>
      <c r="L219" s="215"/>
      <c r="M219" s="216"/>
      <c r="N219" s="217"/>
      <c r="O219" s="217"/>
      <c r="P219" s="217"/>
      <c r="Q219" s="217"/>
      <c r="R219" s="217"/>
      <c r="S219" s="217"/>
      <c r="T219" s="218"/>
      <c r="AT219" s="219" t="s">
        <v>159</v>
      </c>
      <c r="AU219" s="219" t="s">
        <v>82</v>
      </c>
      <c r="AV219" s="14" t="s">
        <v>82</v>
      </c>
      <c r="AW219" s="14" t="s">
        <v>34</v>
      </c>
      <c r="AX219" s="14" t="s">
        <v>73</v>
      </c>
      <c r="AY219" s="219" t="s">
        <v>148</v>
      </c>
    </row>
    <row r="220" spans="1:65" s="14" customFormat="1" ht="11.25">
      <c r="B220" s="209"/>
      <c r="C220" s="210"/>
      <c r="D220" s="200" t="s">
        <v>159</v>
      </c>
      <c r="E220" s="211" t="s">
        <v>19</v>
      </c>
      <c r="F220" s="212" t="s">
        <v>2245</v>
      </c>
      <c r="G220" s="210"/>
      <c r="H220" s="213">
        <v>16</v>
      </c>
      <c r="I220" s="214"/>
      <c r="J220" s="210"/>
      <c r="K220" s="210"/>
      <c r="L220" s="215"/>
      <c r="M220" s="216"/>
      <c r="N220" s="217"/>
      <c r="O220" s="217"/>
      <c r="P220" s="217"/>
      <c r="Q220" s="217"/>
      <c r="R220" s="217"/>
      <c r="S220" s="217"/>
      <c r="T220" s="218"/>
      <c r="AT220" s="219" t="s">
        <v>159</v>
      </c>
      <c r="AU220" s="219" t="s">
        <v>82</v>
      </c>
      <c r="AV220" s="14" t="s">
        <v>82</v>
      </c>
      <c r="AW220" s="14" t="s">
        <v>34</v>
      </c>
      <c r="AX220" s="14" t="s">
        <v>73</v>
      </c>
      <c r="AY220" s="219" t="s">
        <v>148</v>
      </c>
    </row>
    <row r="221" spans="1:65" s="13" customFormat="1" ht="11.25">
      <c r="B221" s="198"/>
      <c r="C221" s="199"/>
      <c r="D221" s="200" t="s">
        <v>159</v>
      </c>
      <c r="E221" s="201" t="s">
        <v>19</v>
      </c>
      <c r="F221" s="202" t="s">
        <v>2252</v>
      </c>
      <c r="G221" s="199"/>
      <c r="H221" s="201" t="s">
        <v>19</v>
      </c>
      <c r="I221" s="203"/>
      <c r="J221" s="199"/>
      <c r="K221" s="199"/>
      <c r="L221" s="204"/>
      <c r="M221" s="205"/>
      <c r="N221" s="206"/>
      <c r="O221" s="206"/>
      <c r="P221" s="206"/>
      <c r="Q221" s="206"/>
      <c r="R221" s="206"/>
      <c r="S221" s="206"/>
      <c r="T221" s="207"/>
      <c r="AT221" s="208" t="s">
        <v>159</v>
      </c>
      <c r="AU221" s="208" t="s">
        <v>82</v>
      </c>
      <c r="AV221" s="13" t="s">
        <v>80</v>
      </c>
      <c r="AW221" s="13" t="s">
        <v>34</v>
      </c>
      <c r="AX221" s="13" t="s">
        <v>73</v>
      </c>
      <c r="AY221" s="208" t="s">
        <v>148</v>
      </c>
    </row>
    <row r="222" spans="1:65" s="14" customFormat="1" ht="11.25">
      <c r="B222" s="209"/>
      <c r="C222" s="210"/>
      <c r="D222" s="200" t="s">
        <v>159</v>
      </c>
      <c r="E222" s="211" t="s">
        <v>19</v>
      </c>
      <c r="F222" s="212" t="s">
        <v>2253</v>
      </c>
      <c r="G222" s="210"/>
      <c r="H222" s="213">
        <v>12</v>
      </c>
      <c r="I222" s="214"/>
      <c r="J222" s="210"/>
      <c r="K222" s="210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159</v>
      </c>
      <c r="AU222" s="219" t="s">
        <v>82</v>
      </c>
      <c r="AV222" s="14" t="s">
        <v>82</v>
      </c>
      <c r="AW222" s="14" t="s">
        <v>34</v>
      </c>
      <c r="AX222" s="14" t="s">
        <v>73</v>
      </c>
      <c r="AY222" s="219" t="s">
        <v>148</v>
      </c>
    </row>
    <row r="223" spans="1:65" s="15" customFormat="1" ht="11.25">
      <c r="B223" s="220"/>
      <c r="C223" s="221"/>
      <c r="D223" s="200" t="s">
        <v>159</v>
      </c>
      <c r="E223" s="222" t="s">
        <v>19</v>
      </c>
      <c r="F223" s="223" t="s">
        <v>162</v>
      </c>
      <c r="G223" s="221"/>
      <c r="H223" s="224">
        <v>388</v>
      </c>
      <c r="I223" s="225"/>
      <c r="J223" s="221"/>
      <c r="K223" s="221"/>
      <c r="L223" s="226"/>
      <c r="M223" s="227"/>
      <c r="N223" s="228"/>
      <c r="O223" s="228"/>
      <c r="P223" s="228"/>
      <c r="Q223" s="228"/>
      <c r="R223" s="228"/>
      <c r="S223" s="228"/>
      <c r="T223" s="229"/>
      <c r="AT223" s="230" t="s">
        <v>159</v>
      </c>
      <c r="AU223" s="230" t="s">
        <v>82</v>
      </c>
      <c r="AV223" s="15" t="s">
        <v>155</v>
      </c>
      <c r="AW223" s="15" t="s">
        <v>34</v>
      </c>
      <c r="AX223" s="15" t="s">
        <v>80</v>
      </c>
      <c r="AY223" s="230" t="s">
        <v>148</v>
      </c>
    </row>
    <row r="224" spans="1:65" s="2" customFormat="1" ht="24.2" customHeight="1">
      <c r="A224" s="36"/>
      <c r="B224" s="37"/>
      <c r="C224" s="180" t="s">
        <v>313</v>
      </c>
      <c r="D224" s="180" t="s">
        <v>150</v>
      </c>
      <c r="E224" s="181" t="s">
        <v>1258</v>
      </c>
      <c r="F224" s="182" t="s">
        <v>1259</v>
      </c>
      <c r="G224" s="183" t="s">
        <v>283</v>
      </c>
      <c r="H224" s="184">
        <v>12</v>
      </c>
      <c r="I224" s="185"/>
      <c r="J224" s="186">
        <f>ROUND(I224*H224,2)</f>
        <v>0</v>
      </c>
      <c r="K224" s="182" t="s">
        <v>1193</v>
      </c>
      <c r="L224" s="41"/>
      <c r="M224" s="187" t="s">
        <v>19</v>
      </c>
      <c r="N224" s="188" t="s">
        <v>44</v>
      </c>
      <c r="O224" s="66"/>
      <c r="P224" s="189">
        <f>O224*H224</f>
        <v>0</v>
      </c>
      <c r="Q224" s="189">
        <v>0</v>
      </c>
      <c r="R224" s="189">
        <f>Q224*H224</f>
        <v>0</v>
      </c>
      <c r="S224" s="189">
        <v>0</v>
      </c>
      <c r="T224" s="19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1" t="s">
        <v>155</v>
      </c>
      <c r="AT224" s="191" t="s">
        <v>150</v>
      </c>
      <c r="AU224" s="191" t="s">
        <v>82</v>
      </c>
      <c r="AY224" s="19" t="s">
        <v>148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9" t="s">
        <v>80</v>
      </c>
      <c r="BK224" s="192">
        <f>ROUND(I224*H224,2)</f>
        <v>0</v>
      </c>
      <c r="BL224" s="19" t="s">
        <v>155</v>
      </c>
      <c r="BM224" s="191" t="s">
        <v>2254</v>
      </c>
    </row>
    <row r="225" spans="1:65" s="13" customFormat="1" ht="11.25">
      <c r="B225" s="198"/>
      <c r="C225" s="199"/>
      <c r="D225" s="200" t="s">
        <v>159</v>
      </c>
      <c r="E225" s="201" t="s">
        <v>19</v>
      </c>
      <c r="F225" s="202" t="s">
        <v>2255</v>
      </c>
      <c r="G225" s="199"/>
      <c r="H225" s="201" t="s">
        <v>19</v>
      </c>
      <c r="I225" s="203"/>
      <c r="J225" s="199"/>
      <c r="K225" s="199"/>
      <c r="L225" s="204"/>
      <c r="M225" s="205"/>
      <c r="N225" s="206"/>
      <c r="O225" s="206"/>
      <c r="P225" s="206"/>
      <c r="Q225" s="206"/>
      <c r="R225" s="206"/>
      <c r="S225" s="206"/>
      <c r="T225" s="207"/>
      <c r="AT225" s="208" t="s">
        <v>159</v>
      </c>
      <c r="AU225" s="208" t="s">
        <v>82</v>
      </c>
      <c r="AV225" s="13" t="s">
        <v>80</v>
      </c>
      <c r="AW225" s="13" t="s">
        <v>34</v>
      </c>
      <c r="AX225" s="13" t="s">
        <v>73</v>
      </c>
      <c r="AY225" s="208" t="s">
        <v>148</v>
      </c>
    </row>
    <row r="226" spans="1:65" s="14" customFormat="1" ht="11.25">
      <c r="B226" s="209"/>
      <c r="C226" s="210"/>
      <c r="D226" s="200" t="s">
        <v>159</v>
      </c>
      <c r="E226" s="211" t="s">
        <v>19</v>
      </c>
      <c r="F226" s="212" t="s">
        <v>2253</v>
      </c>
      <c r="G226" s="210"/>
      <c r="H226" s="213">
        <v>12</v>
      </c>
      <c r="I226" s="214"/>
      <c r="J226" s="210"/>
      <c r="K226" s="210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159</v>
      </c>
      <c r="AU226" s="219" t="s">
        <v>82</v>
      </c>
      <c r="AV226" s="14" t="s">
        <v>82</v>
      </c>
      <c r="AW226" s="14" t="s">
        <v>34</v>
      </c>
      <c r="AX226" s="14" t="s">
        <v>73</v>
      </c>
      <c r="AY226" s="219" t="s">
        <v>148</v>
      </c>
    </row>
    <row r="227" spans="1:65" s="15" customFormat="1" ht="11.25">
      <c r="B227" s="220"/>
      <c r="C227" s="221"/>
      <c r="D227" s="200" t="s">
        <v>159</v>
      </c>
      <c r="E227" s="222" t="s">
        <v>19</v>
      </c>
      <c r="F227" s="223" t="s">
        <v>162</v>
      </c>
      <c r="G227" s="221"/>
      <c r="H227" s="224">
        <v>12</v>
      </c>
      <c r="I227" s="225"/>
      <c r="J227" s="221"/>
      <c r="K227" s="221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159</v>
      </c>
      <c r="AU227" s="230" t="s">
        <v>82</v>
      </c>
      <c r="AV227" s="15" t="s">
        <v>155</v>
      </c>
      <c r="AW227" s="15" t="s">
        <v>34</v>
      </c>
      <c r="AX227" s="15" t="s">
        <v>80</v>
      </c>
      <c r="AY227" s="230" t="s">
        <v>148</v>
      </c>
    </row>
    <row r="228" spans="1:65" s="2" customFormat="1" ht="24.2" customHeight="1">
      <c r="A228" s="36"/>
      <c r="B228" s="37"/>
      <c r="C228" s="180" t="s">
        <v>319</v>
      </c>
      <c r="D228" s="180" t="s">
        <v>150</v>
      </c>
      <c r="E228" s="181" t="s">
        <v>1263</v>
      </c>
      <c r="F228" s="182" t="s">
        <v>1264</v>
      </c>
      <c r="G228" s="183" t="s">
        <v>283</v>
      </c>
      <c r="H228" s="184">
        <v>12</v>
      </c>
      <c r="I228" s="185"/>
      <c r="J228" s="186">
        <f>ROUND(I228*H228,2)</f>
        <v>0</v>
      </c>
      <c r="K228" s="182" t="s">
        <v>1193</v>
      </c>
      <c r="L228" s="41"/>
      <c r="M228" s="187" t="s">
        <v>19</v>
      </c>
      <c r="N228" s="188" t="s">
        <v>44</v>
      </c>
      <c r="O228" s="66"/>
      <c r="P228" s="189">
        <f>O228*H228</f>
        <v>0</v>
      </c>
      <c r="Q228" s="189">
        <v>0</v>
      </c>
      <c r="R228" s="189">
        <f>Q228*H228</f>
        <v>0</v>
      </c>
      <c r="S228" s="189">
        <v>0</v>
      </c>
      <c r="T228" s="19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91" t="s">
        <v>155</v>
      </c>
      <c r="AT228" s="191" t="s">
        <v>150</v>
      </c>
      <c r="AU228" s="191" t="s">
        <v>82</v>
      </c>
      <c r="AY228" s="19" t="s">
        <v>148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19" t="s">
        <v>80</v>
      </c>
      <c r="BK228" s="192">
        <f>ROUND(I228*H228,2)</f>
        <v>0</v>
      </c>
      <c r="BL228" s="19" t="s">
        <v>155</v>
      </c>
      <c r="BM228" s="191" t="s">
        <v>2256</v>
      </c>
    </row>
    <row r="229" spans="1:65" s="13" customFormat="1" ht="11.25">
      <c r="B229" s="198"/>
      <c r="C229" s="199"/>
      <c r="D229" s="200" t="s">
        <v>159</v>
      </c>
      <c r="E229" s="201" t="s">
        <v>19</v>
      </c>
      <c r="F229" s="202" t="s">
        <v>2255</v>
      </c>
      <c r="G229" s="199"/>
      <c r="H229" s="201" t="s">
        <v>19</v>
      </c>
      <c r="I229" s="203"/>
      <c r="J229" s="199"/>
      <c r="K229" s="199"/>
      <c r="L229" s="204"/>
      <c r="M229" s="205"/>
      <c r="N229" s="206"/>
      <c r="O229" s="206"/>
      <c r="P229" s="206"/>
      <c r="Q229" s="206"/>
      <c r="R229" s="206"/>
      <c r="S229" s="206"/>
      <c r="T229" s="207"/>
      <c r="AT229" s="208" t="s">
        <v>159</v>
      </c>
      <c r="AU229" s="208" t="s">
        <v>82</v>
      </c>
      <c r="AV229" s="13" t="s">
        <v>80</v>
      </c>
      <c r="AW229" s="13" t="s">
        <v>34</v>
      </c>
      <c r="AX229" s="13" t="s">
        <v>73</v>
      </c>
      <c r="AY229" s="208" t="s">
        <v>148</v>
      </c>
    </row>
    <row r="230" spans="1:65" s="14" customFormat="1" ht="11.25">
      <c r="B230" s="209"/>
      <c r="C230" s="210"/>
      <c r="D230" s="200" t="s">
        <v>159</v>
      </c>
      <c r="E230" s="211" t="s">
        <v>19</v>
      </c>
      <c r="F230" s="212" t="s">
        <v>2253</v>
      </c>
      <c r="G230" s="210"/>
      <c r="H230" s="213">
        <v>12</v>
      </c>
      <c r="I230" s="214"/>
      <c r="J230" s="210"/>
      <c r="K230" s="210"/>
      <c r="L230" s="215"/>
      <c r="M230" s="216"/>
      <c r="N230" s="217"/>
      <c r="O230" s="217"/>
      <c r="P230" s="217"/>
      <c r="Q230" s="217"/>
      <c r="R230" s="217"/>
      <c r="S230" s="217"/>
      <c r="T230" s="218"/>
      <c r="AT230" s="219" t="s">
        <v>159</v>
      </c>
      <c r="AU230" s="219" t="s">
        <v>82</v>
      </c>
      <c r="AV230" s="14" t="s">
        <v>82</v>
      </c>
      <c r="AW230" s="14" t="s">
        <v>34</v>
      </c>
      <c r="AX230" s="14" t="s">
        <v>73</v>
      </c>
      <c r="AY230" s="219" t="s">
        <v>148</v>
      </c>
    </row>
    <row r="231" spans="1:65" s="15" customFormat="1" ht="11.25">
      <c r="B231" s="220"/>
      <c r="C231" s="221"/>
      <c r="D231" s="200" t="s">
        <v>159</v>
      </c>
      <c r="E231" s="222" t="s">
        <v>19</v>
      </c>
      <c r="F231" s="223" t="s">
        <v>162</v>
      </c>
      <c r="G231" s="221"/>
      <c r="H231" s="224">
        <v>12</v>
      </c>
      <c r="I231" s="225"/>
      <c r="J231" s="221"/>
      <c r="K231" s="221"/>
      <c r="L231" s="226"/>
      <c r="M231" s="227"/>
      <c r="N231" s="228"/>
      <c r="O231" s="228"/>
      <c r="P231" s="228"/>
      <c r="Q231" s="228"/>
      <c r="R231" s="228"/>
      <c r="S231" s="228"/>
      <c r="T231" s="229"/>
      <c r="AT231" s="230" t="s">
        <v>159</v>
      </c>
      <c r="AU231" s="230" t="s">
        <v>82</v>
      </c>
      <c r="AV231" s="15" t="s">
        <v>155</v>
      </c>
      <c r="AW231" s="15" t="s">
        <v>34</v>
      </c>
      <c r="AX231" s="15" t="s">
        <v>80</v>
      </c>
      <c r="AY231" s="230" t="s">
        <v>148</v>
      </c>
    </row>
    <row r="232" spans="1:65" s="2" customFormat="1" ht="16.5" customHeight="1">
      <c r="A232" s="36"/>
      <c r="B232" s="37"/>
      <c r="C232" s="231" t="s">
        <v>326</v>
      </c>
      <c r="D232" s="231" t="s">
        <v>234</v>
      </c>
      <c r="E232" s="232" t="s">
        <v>1273</v>
      </c>
      <c r="F232" s="233" t="s">
        <v>1274</v>
      </c>
      <c r="G232" s="234" t="s">
        <v>283</v>
      </c>
      <c r="H232" s="235">
        <v>12</v>
      </c>
      <c r="I232" s="236"/>
      <c r="J232" s="237">
        <f>ROUND(I232*H232,2)</f>
        <v>0</v>
      </c>
      <c r="K232" s="233" t="s">
        <v>1193</v>
      </c>
      <c r="L232" s="238"/>
      <c r="M232" s="239" t="s">
        <v>19</v>
      </c>
      <c r="N232" s="240" t="s">
        <v>44</v>
      </c>
      <c r="O232" s="66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1" t="s">
        <v>206</v>
      </c>
      <c r="AT232" s="191" t="s">
        <v>234</v>
      </c>
      <c r="AU232" s="191" t="s">
        <v>82</v>
      </c>
      <c r="AY232" s="19" t="s">
        <v>148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9" t="s">
        <v>80</v>
      </c>
      <c r="BK232" s="192">
        <f>ROUND(I232*H232,2)</f>
        <v>0</v>
      </c>
      <c r="BL232" s="19" t="s">
        <v>155</v>
      </c>
      <c r="BM232" s="191" t="s">
        <v>2257</v>
      </c>
    </row>
    <row r="233" spans="1:65" s="13" customFormat="1" ht="11.25">
      <c r="B233" s="198"/>
      <c r="C233" s="199"/>
      <c r="D233" s="200" t="s">
        <v>159</v>
      </c>
      <c r="E233" s="201" t="s">
        <v>19</v>
      </c>
      <c r="F233" s="202" t="s">
        <v>2255</v>
      </c>
      <c r="G233" s="199"/>
      <c r="H233" s="201" t="s">
        <v>19</v>
      </c>
      <c r="I233" s="203"/>
      <c r="J233" s="199"/>
      <c r="K233" s="199"/>
      <c r="L233" s="204"/>
      <c r="M233" s="205"/>
      <c r="N233" s="206"/>
      <c r="O233" s="206"/>
      <c r="P233" s="206"/>
      <c r="Q233" s="206"/>
      <c r="R233" s="206"/>
      <c r="S233" s="206"/>
      <c r="T233" s="207"/>
      <c r="AT233" s="208" t="s">
        <v>159</v>
      </c>
      <c r="AU233" s="208" t="s">
        <v>82</v>
      </c>
      <c r="AV233" s="13" t="s">
        <v>80</v>
      </c>
      <c r="AW233" s="13" t="s">
        <v>34</v>
      </c>
      <c r="AX233" s="13" t="s">
        <v>73</v>
      </c>
      <c r="AY233" s="208" t="s">
        <v>148</v>
      </c>
    </row>
    <row r="234" spans="1:65" s="14" customFormat="1" ht="11.25">
      <c r="B234" s="209"/>
      <c r="C234" s="210"/>
      <c r="D234" s="200" t="s">
        <v>159</v>
      </c>
      <c r="E234" s="211" t="s">
        <v>19</v>
      </c>
      <c r="F234" s="212" t="s">
        <v>2253</v>
      </c>
      <c r="G234" s="210"/>
      <c r="H234" s="213">
        <v>12</v>
      </c>
      <c r="I234" s="214"/>
      <c r="J234" s="210"/>
      <c r="K234" s="210"/>
      <c r="L234" s="215"/>
      <c r="M234" s="216"/>
      <c r="N234" s="217"/>
      <c r="O234" s="217"/>
      <c r="P234" s="217"/>
      <c r="Q234" s="217"/>
      <c r="R234" s="217"/>
      <c r="S234" s="217"/>
      <c r="T234" s="218"/>
      <c r="AT234" s="219" t="s">
        <v>159</v>
      </c>
      <c r="AU234" s="219" t="s">
        <v>82</v>
      </c>
      <c r="AV234" s="14" t="s">
        <v>82</v>
      </c>
      <c r="AW234" s="14" t="s">
        <v>34</v>
      </c>
      <c r="AX234" s="14" t="s">
        <v>73</v>
      </c>
      <c r="AY234" s="219" t="s">
        <v>148</v>
      </c>
    </row>
    <row r="235" spans="1:65" s="15" customFormat="1" ht="11.25">
      <c r="B235" s="220"/>
      <c r="C235" s="221"/>
      <c r="D235" s="200" t="s">
        <v>159</v>
      </c>
      <c r="E235" s="222" t="s">
        <v>19</v>
      </c>
      <c r="F235" s="223" t="s">
        <v>162</v>
      </c>
      <c r="G235" s="221"/>
      <c r="H235" s="224">
        <v>12</v>
      </c>
      <c r="I235" s="225"/>
      <c r="J235" s="221"/>
      <c r="K235" s="221"/>
      <c r="L235" s="226"/>
      <c r="M235" s="227"/>
      <c r="N235" s="228"/>
      <c r="O235" s="228"/>
      <c r="P235" s="228"/>
      <c r="Q235" s="228"/>
      <c r="R235" s="228"/>
      <c r="S235" s="228"/>
      <c r="T235" s="229"/>
      <c r="AT235" s="230" t="s">
        <v>159</v>
      </c>
      <c r="AU235" s="230" t="s">
        <v>82</v>
      </c>
      <c r="AV235" s="15" t="s">
        <v>155</v>
      </c>
      <c r="AW235" s="15" t="s">
        <v>34</v>
      </c>
      <c r="AX235" s="15" t="s">
        <v>80</v>
      </c>
      <c r="AY235" s="230" t="s">
        <v>148</v>
      </c>
    </row>
    <row r="236" spans="1:65" s="2" customFormat="1" ht="16.5" customHeight="1">
      <c r="A236" s="36"/>
      <c r="B236" s="37"/>
      <c r="C236" s="231" t="s">
        <v>334</v>
      </c>
      <c r="D236" s="231" t="s">
        <v>234</v>
      </c>
      <c r="E236" s="232" t="s">
        <v>1266</v>
      </c>
      <c r="F236" s="233" t="s">
        <v>1267</v>
      </c>
      <c r="G236" s="234" t="s">
        <v>283</v>
      </c>
      <c r="H236" s="235">
        <v>12</v>
      </c>
      <c r="I236" s="236"/>
      <c r="J236" s="237">
        <f>ROUND(I236*H236,2)</f>
        <v>0</v>
      </c>
      <c r="K236" s="233" t="s">
        <v>1193</v>
      </c>
      <c r="L236" s="238"/>
      <c r="M236" s="239" t="s">
        <v>19</v>
      </c>
      <c r="N236" s="240" t="s">
        <v>44</v>
      </c>
      <c r="O236" s="66"/>
      <c r="P236" s="189">
        <f>O236*H236</f>
        <v>0</v>
      </c>
      <c r="Q236" s="189">
        <v>5.9999999999999995E-4</v>
      </c>
      <c r="R236" s="189">
        <f>Q236*H236</f>
        <v>7.1999999999999998E-3</v>
      </c>
      <c r="S236" s="189">
        <v>0</v>
      </c>
      <c r="T236" s="190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1" t="s">
        <v>206</v>
      </c>
      <c r="AT236" s="191" t="s">
        <v>234</v>
      </c>
      <c r="AU236" s="191" t="s">
        <v>82</v>
      </c>
      <c r="AY236" s="19" t="s">
        <v>148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9" t="s">
        <v>80</v>
      </c>
      <c r="BK236" s="192">
        <f>ROUND(I236*H236,2)</f>
        <v>0</v>
      </c>
      <c r="BL236" s="19" t="s">
        <v>155</v>
      </c>
      <c r="BM236" s="191" t="s">
        <v>2258</v>
      </c>
    </row>
    <row r="237" spans="1:65" s="13" customFormat="1" ht="11.25">
      <c r="B237" s="198"/>
      <c r="C237" s="199"/>
      <c r="D237" s="200" t="s">
        <v>159</v>
      </c>
      <c r="E237" s="201" t="s">
        <v>19</v>
      </c>
      <c r="F237" s="202" t="s">
        <v>2259</v>
      </c>
      <c r="G237" s="199"/>
      <c r="H237" s="201" t="s">
        <v>19</v>
      </c>
      <c r="I237" s="203"/>
      <c r="J237" s="199"/>
      <c r="K237" s="199"/>
      <c r="L237" s="204"/>
      <c r="M237" s="205"/>
      <c r="N237" s="206"/>
      <c r="O237" s="206"/>
      <c r="P237" s="206"/>
      <c r="Q237" s="206"/>
      <c r="R237" s="206"/>
      <c r="S237" s="206"/>
      <c r="T237" s="207"/>
      <c r="AT237" s="208" t="s">
        <v>159</v>
      </c>
      <c r="AU237" s="208" t="s">
        <v>82</v>
      </c>
      <c r="AV237" s="13" t="s">
        <v>80</v>
      </c>
      <c r="AW237" s="13" t="s">
        <v>34</v>
      </c>
      <c r="AX237" s="13" t="s">
        <v>73</v>
      </c>
      <c r="AY237" s="208" t="s">
        <v>148</v>
      </c>
    </row>
    <row r="238" spans="1:65" s="14" customFormat="1" ht="11.25">
      <c r="B238" s="209"/>
      <c r="C238" s="210"/>
      <c r="D238" s="200" t="s">
        <v>159</v>
      </c>
      <c r="E238" s="211" t="s">
        <v>19</v>
      </c>
      <c r="F238" s="212" t="s">
        <v>2253</v>
      </c>
      <c r="G238" s="210"/>
      <c r="H238" s="213">
        <v>12</v>
      </c>
      <c r="I238" s="214"/>
      <c r="J238" s="210"/>
      <c r="K238" s="210"/>
      <c r="L238" s="215"/>
      <c r="M238" s="216"/>
      <c r="N238" s="217"/>
      <c r="O238" s="217"/>
      <c r="P238" s="217"/>
      <c r="Q238" s="217"/>
      <c r="R238" s="217"/>
      <c r="S238" s="217"/>
      <c r="T238" s="218"/>
      <c r="AT238" s="219" t="s">
        <v>159</v>
      </c>
      <c r="AU238" s="219" t="s">
        <v>82</v>
      </c>
      <c r="AV238" s="14" t="s">
        <v>82</v>
      </c>
      <c r="AW238" s="14" t="s">
        <v>34</v>
      </c>
      <c r="AX238" s="14" t="s">
        <v>73</v>
      </c>
      <c r="AY238" s="219" t="s">
        <v>148</v>
      </c>
    </row>
    <row r="239" spans="1:65" s="15" customFormat="1" ht="11.25">
      <c r="B239" s="220"/>
      <c r="C239" s="221"/>
      <c r="D239" s="200" t="s">
        <v>159</v>
      </c>
      <c r="E239" s="222" t="s">
        <v>19</v>
      </c>
      <c r="F239" s="223" t="s">
        <v>162</v>
      </c>
      <c r="G239" s="221"/>
      <c r="H239" s="224">
        <v>12</v>
      </c>
      <c r="I239" s="225"/>
      <c r="J239" s="221"/>
      <c r="K239" s="221"/>
      <c r="L239" s="226"/>
      <c r="M239" s="227"/>
      <c r="N239" s="228"/>
      <c r="O239" s="228"/>
      <c r="P239" s="228"/>
      <c r="Q239" s="228"/>
      <c r="R239" s="228"/>
      <c r="S239" s="228"/>
      <c r="T239" s="229"/>
      <c r="AT239" s="230" t="s">
        <v>159</v>
      </c>
      <c r="AU239" s="230" t="s">
        <v>82</v>
      </c>
      <c r="AV239" s="15" t="s">
        <v>155</v>
      </c>
      <c r="AW239" s="15" t="s">
        <v>34</v>
      </c>
      <c r="AX239" s="15" t="s">
        <v>80</v>
      </c>
      <c r="AY239" s="230" t="s">
        <v>148</v>
      </c>
    </row>
    <row r="240" spans="1:65" s="2" customFormat="1" ht="66.75" customHeight="1">
      <c r="A240" s="36"/>
      <c r="B240" s="37"/>
      <c r="C240" s="180" t="s">
        <v>340</v>
      </c>
      <c r="D240" s="180" t="s">
        <v>150</v>
      </c>
      <c r="E240" s="181" t="s">
        <v>1277</v>
      </c>
      <c r="F240" s="182" t="s">
        <v>1278</v>
      </c>
      <c r="G240" s="183" t="s">
        <v>1192</v>
      </c>
      <c r="H240" s="184">
        <v>7.1999999999999995E-2</v>
      </c>
      <c r="I240" s="185"/>
      <c r="J240" s="186">
        <f>ROUND(I240*H240,2)</f>
        <v>0</v>
      </c>
      <c r="K240" s="182" t="s">
        <v>1193</v>
      </c>
      <c r="L240" s="41"/>
      <c r="M240" s="187" t="s">
        <v>19</v>
      </c>
      <c r="N240" s="188" t="s">
        <v>44</v>
      </c>
      <c r="O240" s="66"/>
      <c r="P240" s="189">
        <f>O240*H240</f>
        <v>0</v>
      </c>
      <c r="Q240" s="189">
        <v>0</v>
      </c>
      <c r="R240" s="189">
        <f>Q240*H240</f>
        <v>0</v>
      </c>
      <c r="S240" s="189">
        <v>0</v>
      </c>
      <c r="T240" s="190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91" t="s">
        <v>155</v>
      </c>
      <c r="AT240" s="191" t="s">
        <v>150</v>
      </c>
      <c r="AU240" s="191" t="s">
        <v>82</v>
      </c>
      <c r="AY240" s="19" t="s">
        <v>148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19" t="s">
        <v>80</v>
      </c>
      <c r="BK240" s="192">
        <f>ROUND(I240*H240,2)</f>
        <v>0</v>
      </c>
      <c r="BL240" s="19" t="s">
        <v>155</v>
      </c>
      <c r="BM240" s="191" t="s">
        <v>2260</v>
      </c>
    </row>
    <row r="241" spans="1:65" s="13" customFormat="1" ht="11.25">
      <c r="B241" s="198"/>
      <c r="C241" s="199"/>
      <c r="D241" s="200" t="s">
        <v>159</v>
      </c>
      <c r="E241" s="201" t="s">
        <v>19</v>
      </c>
      <c r="F241" s="202" t="s">
        <v>2261</v>
      </c>
      <c r="G241" s="199"/>
      <c r="H241" s="201" t="s">
        <v>19</v>
      </c>
      <c r="I241" s="203"/>
      <c r="J241" s="199"/>
      <c r="K241" s="199"/>
      <c r="L241" s="204"/>
      <c r="M241" s="205"/>
      <c r="N241" s="206"/>
      <c r="O241" s="206"/>
      <c r="P241" s="206"/>
      <c r="Q241" s="206"/>
      <c r="R241" s="206"/>
      <c r="S241" s="206"/>
      <c r="T241" s="207"/>
      <c r="AT241" s="208" t="s">
        <v>159</v>
      </c>
      <c r="AU241" s="208" t="s">
        <v>82</v>
      </c>
      <c r="AV241" s="13" t="s">
        <v>80</v>
      </c>
      <c r="AW241" s="13" t="s">
        <v>34</v>
      </c>
      <c r="AX241" s="13" t="s">
        <v>73</v>
      </c>
      <c r="AY241" s="208" t="s">
        <v>148</v>
      </c>
    </row>
    <row r="242" spans="1:65" s="14" customFormat="1" ht="11.25">
      <c r="B242" s="209"/>
      <c r="C242" s="210"/>
      <c r="D242" s="200" t="s">
        <v>159</v>
      </c>
      <c r="E242" s="211" t="s">
        <v>19</v>
      </c>
      <c r="F242" s="212" t="s">
        <v>2262</v>
      </c>
      <c r="G242" s="210"/>
      <c r="H242" s="213">
        <v>7.1999999999999995E-2</v>
      </c>
      <c r="I242" s="214"/>
      <c r="J242" s="210"/>
      <c r="K242" s="210"/>
      <c r="L242" s="215"/>
      <c r="M242" s="216"/>
      <c r="N242" s="217"/>
      <c r="O242" s="217"/>
      <c r="P242" s="217"/>
      <c r="Q242" s="217"/>
      <c r="R242" s="217"/>
      <c r="S242" s="217"/>
      <c r="T242" s="218"/>
      <c r="AT242" s="219" t="s">
        <v>159</v>
      </c>
      <c r="AU242" s="219" t="s">
        <v>82</v>
      </c>
      <c r="AV242" s="14" t="s">
        <v>82</v>
      </c>
      <c r="AW242" s="14" t="s">
        <v>34</v>
      </c>
      <c r="AX242" s="14" t="s">
        <v>73</v>
      </c>
      <c r="AY242" s="219" t="s">
        <v>148</v>
      </c>
    </row>
    <row r="243" spans="1:65" s="15" customFormat="1" ht="11.25">
      <c r="B243" s="220"/>
      <c r="C243" s="221"/>
      <c r="D243" s="200" t="s">
        <v>159</v>
      </c>
      <c r="E243" s="222" t="s">
        <v>19</v>
      </c>
      <c r="F243" s="223" t="s">
        <v>162</v>
      </c>
      <c r="G243" s="221"/>
      <c r="H243" s="224">
        <v>7.1999999999999995E-2</v>
      </c>
      <c r="I243" s="225"/>
      <c r="J243" s="221"/>
      <c r="K243" s="221"/>
      <c r="L243" s="226"/>
      <c r="M243" s="227"/>
      <c r="N243" s="228"/>
      <c r="O243" s="228"/>
      <c r="P243" s="228"/>
      <c r="Q243" s="228"/>
      <c r="R243" s="228"/>
      <c r="S243" s="228"/>
      <c r="T243" s="229"/>
      <c r="AT243" s="230" t="s">
        <v>159</v>
      </c>
      <c r="AU243" s="230" t="s">
        <v>82</v>
      </c>
      <c r="AV243" s="15" t="s">
        <v>155</v>
      </c>
      <c r="AW243" s="15" t="s">
        <v>34</v>
      </c>
      <c r="AX243" s="15" t="s">
        <v>80</v>
      </c>
      <c r="AY243" s="230" t="s">
        <v>148</v>
      </c>
    </row>
    <row r="244" spans="1:65" s="2" customFormat="1" ht="66.75" customHeight="1">
      <c r="A244" s="36"/>
      <c r="B244" s="37"/>
      <c r="C244" s="180" t="s">
        <v>348</v>
      </c>
      <c r="D244" s="180" t="s">
        <v>150</v>
      </c>
      <c r="E244" s="181" t="s">
        <v>1283</v>
      </c>
      <c r="F244" s="182" t="s">
        <v>1284</v>
      </c>
      <c r="G244" s="183" t="s">
        <v>1192</v>
      </c>
      <c r="H244" s="184">
        <v>0.17399999999999999</v>
      </c>
      <c r="I244" s="185"/>
      <c r="J244" s="186">
        <f>ROUND(I244*H244,2)</f>
        <v>0</v>
      </c>
      <c r="K244" s="182" t="s">
        <v>1193</v>
      </c>
      <c r="L244" s="41"/>
      <c r="M244" s="187" t="s">
        <v>19</v>
      </c>
      <c r="N244" s="188" t="s">
        <v>44</v>
      </c>
      <c r="O244" s="66"/>
      <c r="P244" s="189">
        <f>O244*H244</f>
        <v>0</v>
      </c>
      <c r="Q244" s="189">
        <v>0</v>
      </c>
      <c r="R244" s="189">
        <f>Q244*H244</f>
        <v>0</v>
      </c>
      <c r="S244" s="189">
        <v>0</v>
      </c>
      <c r="T244" s="19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91" t="s">
        <v>155</v>
      </c>
      <c r="AT244" s="191" t="s">
        <v>150</v>
      </c>
      <c r="AU244" s="191" t="s">
        <v>82</v>
      </c>
      <c r="AY244" s="19" t="s">
        <v>148</v>
      </c>
      <c r="BE244" s="192">
        <f>IF(N244="základní",J244,0)</f>
        <v>0</v>
      </c>
      <c r="BF244" s="192">
        <f>IF(N244="snížená",J244,0)</f>
        <v>0</v>
      </c>
      <c r="BG244" s="192">
        <f>IF(N244="zákl. přenesená",J244,0)</f>
        <v>0</v>
      </c>
      <c r="BH244" s="192">
        <f>IF(N244="sníž. přenesená",J244,0)</f>
        <v>0</v>
      </c>
      <c r="BI244" s="192">
        <f>IF(N244="nulová",J244,0)</f>
        <v>0</v>
      </c>
      <c r="BJ244" s="19" t="s">
        <v>80</v>
      </c>
      <c r="BK244" s="192">
        <f>ROUND(I244*H244,2)</f>
        <v>0</v>
      </c>
      <c r="BL244" s="19" t="s">
        <v>155</v>
      </c>
      <c r="BM244" s="191" t="s">
        <v>2263</v>
      </c>
    </row>
    <row r="245" spans="1:65" s="13" customFormat="1" ht="11.25">
      <c r="B245" s="198"/>
      <c r="C245" s="199"/>
      <c r="D245" s="200" t="s">
        <v>159</v>
      </c>
      <c r="E245" s="201" t="s">
        <v>19</v>
      </c>
      <c r="F245" s="202" t="s">
        <v>2264</v>
      </c>
      <c r="G245" s="199"/>
      <c r="H245" s="201" t="s">
        <v>19</v>
      </c>
      <c r="I245" s="203"/>
      <c r="J245" s="199"/>
      <c r="K245" s="199"/>
      <c r="L245" s="204"/>
      <c r="M245" s="205"/>
      <c r="N245" s="206"/>
      <c r="O245" s="206"/>
      <c r="P245" s="206"/>
      <c r="Q245" s="206"/>
      <c r="R245" s="206"/>
      <c r="S245" s="206"/>
      <c r="T245" s="207"/>
      <c r="AT245" s="208" t="s">
        <v>159</v>
      </c>
      <c r="AU245" s="208" t="s">
        <v>82</v>
      </c>
      <c r="AV245" s="13" t="s">
        <v>80</v>
      </c>
      <c r="AW245" s="13" t="s">
        <v>34</v>
      </c>
      <c r="AX245" s="13" t="s">
        <v>73</v>
      </c>
      <c r="AY245" s="208" t="s">
        <v>148</v>
      </c>
    </row>
    <row r="246" spans="1:65" s="14" customFormat="1" ht="11.25">
      <c r="B246" s="209"/>
      <c r="C246" s="210"/>
      <c r="D246" s="200" t="s">
        <v>159</v>
      </c>
      <c r="E246" s="211" t="s">
        <v>19</v>
      </c>
      <c r="F246" s="212" t="s">
        <v>2265</v>
      </c>
      <c r="G246" s="210"/>
      <c r="H246" s="213">
        <v>0.17399999999999999</v>
      </c>
      <c r="I246" s="214"/>
      <c r="J246" s="210"/>
      <c r="K246" s="210"/>
      <c r="L246" s="215"/>
      <c r="M246" s="216"/>
      <c r="N246" s="217"/>
      <c r="O246" s="217"/>
      <c r="P246" s="217"/>
      <c r="Q246" s="217"/>
      <c r="R246" s="217"/>
      <c r="S246" s="217"/>
      <c r="T246" s="218"/>
      <c r="AT246" s="219" t="s">
        <v>159</v>
      </c>
      <c r="AU246" s="219" t="s">
        <v>82</v>
      </c>
      <c r="AV246" s="14" t="s">
        <v>82</v>
      </c>
      <c r="AW246" s="14" t="s">
        <v>34</v>
      </c>
      <c r="AX246" s="14" t="s">
        <v>73</v>
      </c>
      <c r="AY246" s="219" t="s">
        <v>148</v>
      </c>
    </row>
    <row r="247" spans="1:65" s="15" customFormat="1" ht="11.25">
      <c r="B247" s="220"/>
      <c r="C247" s="221"/>
      <c r="D247" s="200" t="s">
        <v>159</v>
      </c>
      <c r="E247" s="222" t="s">
        <v>19</v>
      </c>
      <c r="F247" s="223" t="s">
        <v>162</v>
      </c>
      <c r="G247" s="221"/>
      <c r="H247" s="224">
        <v>0.17399999999999999</v>
      </c>
      <c r="I247" s="225"/>
      <c r="J247" s="221"/>
      <c r="K247" s="221"/>
      <c r="L247" s="226"/>
      <c r="M247" s="227"/>
      <c r="N247" s="228"/>
      <c r="O247" s="228"/>
      <c r="P247" s="228"/>
      <c r="Q247" s="228"/>
      <c r="R247" s="228"/>
      <c r="S247" s="228"/>
      <c r="T247" s="229"/>
      <c r="AT247" s="230" t="s">
        <v>159</v>
      </c>
      <c r="AU247" s="230" t="s">
        <v>82</v>
      </c>
      <c r="AV247" s="15" t="s">
        <v>155</v>
      </c>
      <c r="AW247" s="15" t="s">
        <v>34</v>
      </c>
      <c r="AX247" s="15" t="s">
        <v>80</v>
      </c>
      <c r="AY247" s="230" t="s">
        <v>148</v>
      </c>
    </row>
    <row r="248" spans="1:65" s="2" customFormat="1" ht="55.5" customHeight="1">
      <c r="A248" s="36"/>
      <c r="B248" s="37"/>
      <c r="C248" s="180" t="s">
        <v>354</v>
      </c>
      <c r="D248" s="180" t="s">
        <v>150</v>
      </c>
      <c r="E248" s="181" t="s">
        <v>1289</v>
      </c>
      <c r="F248" s="182" t="s">
        <v>1290</v>
      </c>
      <c r="G248" s="183" t="s">
        <v>1291</v>
      </c>
      <c r="H248" s="184">
        <v>6</v>
      </c>
      <c r="I248" s="185"/>
      <c r="J248" s="186">
        <f>ROUND(I248*H248,2)</f>
        <v>0</v>
      </c>
      <c r="K248" s="182" t="s">
        <v>1193</v>
      </c>
      <c r="L248" s="41"/>
      <c r="M248" s="187" t="s">
        <v>19</v>
      </c>
      <c r="N248" s="188" t="s">
        <v>44</v>
      </c>
      <c r="O248" s="66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91" t="s">
        <v>155</v>
      </c>
      <c r="AT248" s="191" t="s">
        <v>150</v>
      </c>
      <c r="AU248" s="191" t="s">
        <v>82</v>
      </c>
      <c r="AY248" s="19" t="s">
        <v>148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9" t="s">
        <v>80</v>
      </c>
      <c r="BK248" s="192">
        <f>ROUND(I248*H248,2)</f>
        <v>0</v>
      </c>
      <c r="BL248" s="19" t="s">
        <v>155</v>
      </c>
      <c r="BM248" s="191" t="s">
        <v>2266</v>
      </c>
    </row>
    <row r="249" spans="1:65" s="13" customFormat="1" ht="11.25">
      <c r="B249" s="198"/>
      <c r="C249" s="199"/>
      <c r="D249" s="200" t="s">
        <v>159</v>
      </c>
      <c r="E249" s="201" t="s">
        <v>19</v>
      </c>
      <c r="F249" s="202" t="s">
        <v>2267</v>
      </c>
      <c r="G249" s="199"/>
      <c r="H249" s="201" t="s">
        <v>19</v>
      </c>
      <c r="I249" s="203"/>
      <c r="J249" s="199"/>
      <c r="K249" s="199"/>
      <c r="L249" s="204"/>
      <c r="M249" s="205"/>
      <c r="N249" s="206"/>
      <c r="O249" s="206"/>
      <c r="P249" s="206"/>
      <c r="Q249" s="206"/>
      <c r="R249" s="206"/>
      <c r="S249" s="206"/>
      <c r="T249" s="207"/>
      <c r="AT249" s="208" t="s">
        <v>159</v>
      </c>
      <c r="AU249" s="208" t="s">
        <v>82</v>
      </c>
      <c r="AV249" s="13" t="s">
        <v>80</v>
      </c>
      <c r="AW249" s="13" t="s">
        <v>34</v>
      </c>
      <c r="AX249" s="13" t="s">
        <v>73</v>
      </c>
      <c r="AY249" s="208" t="s">
        <v>148</v>
      </c>
    </row>
    <row r="250" spans="1:65" s="14" customFormat="1" ht="11.25">
      <c r="B250" s="209"/>
      <c r="C250" s="210"/>
      <c r="D250" s="200" t="s">
        <v>159</v>
      </c>
      <c r="E250" s="211" t="s">
        <v>19</v>
      </c>
      <c r="F250" s="212" t="s">
        <v>2268</v>
      </c>
      <c r="G250" s="210"/>
      <c r="H250" s="213">
        <v>6</v>
      </c>
      <c r="I250" s="214"/>
      <c r="J250" s="210"/>
      <c r="K250" s="210"/>
      <c r="L250" s="215"/>
      <c r="M250" s="216"/>
      <c r="N250" s="217"/>
      <c r="O250" s="217"/>
      <c r="P250" s="217"/>
      <c r="Q250" s="217"/>
      <c r="R250" s="217"/>
      <c r="S250" s="217"/>
      <c r="T250" s="218"/>
      <c r="AT250" s="219" t="s">
        <v>159</v>
      </c>
      <c r="AU250" s="219" t="s">
        <v>82</v>
      </c>
      <c r="AV250" s="14" t="s">
        <v>82</v>
      </c>
      <c r="AW250" s="14" t="s">
        <v>34</v>
      </c>
      <c r="AX250" s="14" t="s">
        <v>73</v>
      </c>
      <c r="AY250" s="219" t="s">
        <v>148</v>
      </c>
    </row>
    <row r="251" spans="1:65" s="15" customFormat="1" ht="11.25">
      <c r="B251" s="220"/>
      <c r="C251" s="221"/>
      <c r="D251" s="200" t="s">
        <v>159</v>
      </c>
      <c r="E251" s="222" t="s">
        <v>19</v>
      </c>
      <c r="F251" s="223" t="s">
        <v>162</v>
      </c>
      <c r="G251" s="221"/>
      <c r="H251" s="224">
        <v>6</v>
      </c>
      <c r="I251" s="225"/>
      <c r="J251" s="221"/>
      <c r="K251" s="221"/>
      <c r="L251" s="226"/>
      <c r="M251" s="227"/>
      <c r="N251" s="228"/>
      <c r="O251" s="228"/>
      <c r="P251" s="228"/>
      <c r="Q251" s="228"/>
      <c r="R251" s="228"/>
      <c r="S251" s="228"/>
      <c r="T251" s="229"/>
      <c r="AT251" s="230" t="s">
        <v>159</v>
      </c>
      <c r="AU251" s="230" t="s">
        <v>82</v>
      </c>
      <c r="AV251" s="15" t="s">
        <v>155</v>
      </c>
      <c r="AW251" s="15" t="s">
        <v>34</v>
      </c>
      <c r="AX251" s="15" t="s">
        <v>80</v>
      </c>
      <c r="AY251" s="230" t="s">
        <v>148</v>
      </c>
    </row>
    <row r="252" spans="1:65" s="2" customFormat="1" ht="49.15" customHeight="1">
      <c r="A252" s="36"/>
      <c r="B252" s="37"/>
      <c r="C252" s="180" t="s">
        <v>359</v>
      </c>
      <c r="D252" s="180" t="s">
        <v>150</v>
      </c>
      <c r="E252" s="181" t="s">
        <v>1295</v>
      </c>
      <c r="F252" s="182" t="s">
        <v>1296</v>
      </c>
      <c r="G252" s="183" t="s">
        <v>1291</v>
      </c>
      <c r="H252" s="184">
        <v>2</v>
      </c>
      <c r="I252" s="185"/>
      <c r="J252" s="186">
        <f>ROUND(I252*H252,2)</f>
        <v>0</v>
      </c>
      <c r="K252" s="182" t="s">
        <v>1193</v>
      </c>
      <c r="L252" s="41"/>
      <c r="M252" s="187" t="s">
        <v>19</v>
      </c>
      <c r="N252" s="188" t="s">
        <v>44</v>
      </c>
      <c r="O252" s="66"/>
      <c r="P252" s="189">
        <f>O252*H252</f>
        <v>0</v>
      </c>
      <c r="Q252" s="189">
        <v>0</v>
      </c>
      <c r="R252" s="189">
        <f>Q252*H252</f>
        <v>0</v>
      </c>
      <c r="S252" s="189">
        <v>0</v>
      </c>
      <c r="T252" s="190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91" t="s">
        <v>155</v>
      </c>
      <c r="AT252" s="191" t="s">
        <v>150</v>
      </c>
      <c r="AU252" s="191" t="s">
        <v>82</v>
      </c>
      <c r="AY252" s="19" t="s">
        <v>148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9" t="s">
        <v>80</v>
      </c>
      <c r="BK252" s="192">
        <f>ROUND(I252*H252,2)</f>
        <v>0</v>
      </c>
      <c r="BL252" s="19" t="s">
        <v>155</v>
      </c>
      <c r="BM252" s="191" t="s">
        <v>2269</v>
      </c>
    </row>
    <row r="253" spans="1:65" s="13" customFormat="1" ht="11.25">
      <c r="B253" s="198"/>
      <c r="C253" s="199"/>
      <c r="D253" s="200" t="s">
        <v>159</v>
      </c>
      <c r="E253" s="201" t="s">
        <v>19</v>
      </c>
      <c r="F253" s="202" t="s">
        <v>2270</v>
      </c>
      <c r="G253" s="199"/>
      <c r="H253" s="201" t="s">
        <v>19</v>
      </c>
      <c r="I253" s="203"/>
      <c r="J253" s="199"/>
      <c r="K253" s="199"/>
      <c r="L253" s="204"/>
      <c r="M253" s="205"/>
      <c r="N253" s="206"/>
      <c r="O253" s="206"/>
      <c r="P253" s="206"/>
      <c r="Q253" s="206"/>
      <c r="R253" s="206"/>
      <c r="S253" s="206"/>
      <c r="T253" s="207"/>
      <c r="AT253" s="208" t="s">
        <v>159</v>
      </c>
      <c r="AU253" s="208" t="s">
        <v>82</v>
      </c>
      <c r="AV253" s="13" t="s">
        <v>80</v>
      </c>
      <c r="AW253" s="13" t="s">
        <v>34</v>
      </c>
      <c r="AX253" s="13" t="s">
        <v>73</v>
      </c>
      <c r="AY253" s="208" t="s">
        <v>148</v>
      </c>
    </row>
    <row r="254" spans="1:65" s="14" customFormat="1" ht="11.25">
      <c r="B254" s="209"/>
      <c r="C254" s="210"/>
      <c r="D254" s="200" t="s">
        <v>159</v>
      </c>
      <c r="E254" s="211" t="s">
        <v>19</v>
      </c>
      <c r="F254" s="212" t="s">
        <v>82</v>
      </c>
      <c r="G254" s="210"/>
      <c r="H254" s="213">
        <v>2</v>
      </c>
      <c r="I254" s="214"/>
      <c r="J254" s="210"/>
      <c r="K254" s="210"/>
      <c r="L254" s="215"/>
      <c r="M254" s="216"/>
      <c r="N254" s="217"/>
      <c r="O254" s="217"/>
      <c r="P254" s="217"/>
      <c r="Q254" s="217"/>
      <c r="R254" s="217"/>
      <c r="S254" s="217"/>
      <c r="T254" s="218"/>
      <c r="AT254" s="219" t="s">
        <v>159</v>
      </c>
      <c r="AU254" s="219" t="s">
        <v>82</v>
      </c>
      <c r="AV254" s="14" t="s">
        <v>82</v>
      </c>
      <c r="AW254" s="14" t="s">
        <v>34</v>
      </c>
      <c r="AX254" s="14" t="s">
        <v>73</v>
      </c>
      <c r="AY254" s="219" t="s">
        <v>148</v>
      </c>
    </row>
    <row r="255" spans="1:65" s="15" customFormat="1" ht="11.25">
      <c r="B255" s="220"/>
      <c r="C255" s="221"/>
      <c r="D255" s="200" t="s">
        <v>159</v>
      </c>
      <c r="E255" s="222" t="s">
        <v>19</v>
      </c>
      <c r="F255" s="223" t="s">
        <v>162</v>
      </c>
      <c r="G255" s="221"/>
      <c r="H255" s="224">
        <v>2</v>
      </c>
      <c r="I255" s="225"/>
      <c r="J255" s="221"/>
      <c r="K255" s="221"/>
      <c r="L255" s="226"/>
      <c r="M255" s="227"/>
      <c r="N255" s="228"/>
      <c r="O255" s="228"/>
      <c r="P255" s="228"/>
      <c r="Q255" s="228"/>
      <c r="R255" s="228"/>
      <c r="S255" s="228"/>
      <c r="T255" s="229"/>
      <c r="AT255" s="230" t="s">
        <v>159</v>
      </c>
      <c r="AU255" s="230" t="s">
        <v>82</v>
      </c>
      <c r="AV255" s="15" t="s">
        <v>155</v>
      </c>
      <c r="AW255" s="15" t="s">
        <v>34</v>
      </c>
      <c r="AX255" s="15" t="s">
        <v>80</v>
      </c>
      <c r="AY255" s="230" t="s">
        <v>148</v>
      </c>
    </row>
    <row r="256" spans="1:65" s="12" customFormat="1" ht="22.9" customHeight="1">
      <c r="B256" s="164"/>
      <c r="C256" s="165"/>
      <c r="D256" s="166" t="s">
        <v>72</v>
      </c>
      <c r="E256" s="178" t="s">
        <v>815</v>
      </c>
      <c r="F256" s="178" t="s">
        <v>1311</v>
      </c>
      <c r="G256" s="165"/>
      <c r="H256" s="165"/>
      <c r="I256" s="168"/>
      <c r="J256" s="179">
        <f>BK256</f>
        <v>0</v>
      </c>
      <c r="K256" s="165"/>
      <c r="L256" s="170"/>
      <c r="M256" s="171"/>
      <c r="N256" s="172"/>
      <c r="O256" s="172"/>
      <c r="P256" s="173">
        <f>SUM(P257:P267)</f>
        <v>0</v>
      </c>
      <c r="Q256" s="172"/>
      <c r="R256" s="173">
        <f>SUM(R257:R267)</f>
        <v>0</v>
      </c>
      <c r="S256" s="172"/>
      <c r="T256" s="174">
        <f>SUM(T257:T267)</f>
        <v>0</v>
      </c>
      <c r="AR256" s="175" t="s">
        <v>80</v>
      </c>
      <c r="AT256" s="176" t="s">
        <v>72</v>
      </c>
      <c r="AU256" s="176" t="s">
        <v>80</v>
      </c>
      <c r="AY256" s="175" t="s">
        <v>148</v>
      </c>
      <c r="BK256" s="177">
        <f>SUM(BK257:BK267)</f>
        <v>0</v>
      </c>
    </row>
    <row r="257" spans="1:65" s="2" customFormat="1" ht="44.25" customHeight="1">
      <c r="A257" s="36"/>
      <c r="B257" s="37"/>
      <c r="C257" s="180" t="s">
        <v>364</v>
      </c>
      <c r="D257" s="180" t="s">
        <v>150</v>
      </c>
      <c r="E257" s="181" t="s">
        <v>1312</v>
      </c>
      <c r="F257" s="182" t="s">
        <v>1313</v>
      </c>
      <c r="G257" s="183" t="s">
        <v>172</v>
      </c>
      <c r="H257" s="184">
        <v>112</v>
      </c>
      <c r="I257" s="185"/>
      <c r="J257" s="186">
        <f>ROUND(I257*H257,2)</f>
        <v>0</v>
      </c>
      <c r="K257" s="182" t="s">
        <v>1193</v>
      </c>
      <c r="L257" s="41"/>
      <c r="M257" s="187" t="s">
        <v>19</v>
      </c>
      <c r="N257" s="188" t="s">
        <v>44</v>
      </c>
      <c r="O257" s="66"/>
      <c r="P257" s="189">
        <f>O257*H257</f>
        <v>0</v>
      </c>
      <c r="Q257" s="189">
        <v>0</v>
      </c>
      <c r="R257" s="189">
        <f>Q257*H257</f>
        <v>0</v>
      </c>
      <c r="S257" s="189">
        <v>0</v>
      </c>
      <c r="T257" s="190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91" t="s">
        <v>155</v>
      </c>
      <c r="AT257" s="191" t="s">
        <v>150</v>
      </c>
      <c r="AU257" s="191" t="s">
        <v>82</v>
      </c>
      <c r="AY257" s="19" t="s">
        <v>148</v>
      </c>
      <c r="BE257" s="192">
        <f>IF(N257="základní",J257,0)</f>
        <v>0</v>
      </c>
      <c r="BF257" s="192">
        <f>IF(N257="snížená",J257,0)</f>
        <v>0</v>
      </c>
      <c r="BG257" s="192">
        <f>IF(N257="zákl. přenesená",J257,0)</f>
        <v>0</v>
      </c>
      <c r="BH257" s="192">
        <f>IF(N257="sníž. přenesená",J257,0)</f>
        <v>0</v>
      </c>
      <c r="BI257" s="192">
        <f>IF(N257="nulová",J257,0)</f>
        <v>0</v>
      </c>
      <c r="BJ257" s="19" t="s">
        <v>80</v>
      </c>
      <c r="BK257" s="192">
        <f>ROUND(I257*H257,2)</f>
        <v>0</v>
      </c>
      <c r="BL257" s="19" t="s">
        <v>155</v>
      </c>
      <c r="BM257" s="191" t="s">
        <v>2271</v>
      </c>
    </row>
    <row r="258" spans="1:65" s="13" customFormat="1" ht="11.25">
      <c r="B258" s="198"/>
      <c r="C258" s="199"/>
      <c r="D258" s="200" t="s">
        <v>159</v>
      </c>
      <c r="E258" s="201" t="s">
        <v>19</v>
      </c>
      <c r="F258" s="202" t="s">
        <v>2272</v>
      </c>
      <c r="G258" s="199"/>
      <c r="H258" s="201" t="s">
        <v>19</v>
      </c>
      <c r="I258" s="203"/>
      <c r="J258" s="199"/>
      <c r="K258" s="199"/>
      <c r="L258" s="204"/>
      <c r="M258" s="205"/>
      <c r="N258" s="206"/>
      <c r="O258" s="206"/>
      <c r="P258" s="206"/>
      <c r="Q258" s="206"/>
      <c r="R258" s="206"/>
      <c r="S258" s="206"/>
      <c r="T258" s="207"/>
      <c r="AT258" s="208" t="s">
        <v>159</v>
      </c>
      <c r="AU258" s="208" t="s">
        <v>82</v>
      </c>
      <c r="AV258" s="13" t="s">
        <v>80</v>
      </c>
      <c r="AW258" s="13" t="s">
        <v>34</v>
      </c>
      <c r="AX258" s="13" t="s">
        <v>73</v>
      </c>
      <c r="AY258" s="208" t="s">
        <v>148</v>
      </c>
    </row>
    <row r="259" spans="1:65" s="13" customFormat="1" ht="11.25">
      <c r="B259" s="198"/>
      <c r="C259" s="199"/>
      <c r="D259" s="200" t="s">
        <v>159</v>
      </c>
      <c r="E259" s="201" t="s">
        <v>19</v>
      </c>
      <c r="F259" s="202" t="s">
        <v>2273</v>
      </c>
      <c r="G259" s="199"/>
      <c r="H259" s="201" t="s">
        <v>19</v>
      </c>
      <c r="I259" s="203"/>
      <c r="J259" s="199"/>
      <c r="K259" s="199"/>
      <c r="L259" s="204"/>
      <c r="M259" s="205"/>
      <c r="N259" s="206"/>
      <c r="O259" s="206"/>
      <c r="P259" s="206"/>
      <c r="Q259" s="206"/>
      <c r="R259" s="206"/>
      <c r="S259" s="206"/>
      <c r="T259" s="207"/>
      <c r="AT259" s="208" t="s">
        <v>159</v>
      </c>
      <c r="AU259" s="208" t="s">
        <v>82</v>
      </c>
      <c r="AV259" s="13" t="s">
        <v>80</v>
      </c>
      <c r="AW259" s="13" t="s">
        <v>34</v>
      </c>
      <c r="AX259" s="13" t="s">
        <v>73</v>
      </c>
      <c r="AY259" s="208" t="s">
        <v>148</v>
      </c>
    </row>
    <row r="260" spans="1:65" s="14" customFormat="1" ht="11.25">
      <c r="B260" s="209"/>
      <c r="C260" s="210"/>
      <c r="D260" s="200" t="s">
        <v>159</v>
      </c>
      <c r="E260" s="211" t="s">
        <v>19</v>
      </c>
      <c r="F260" s="212" t="s">
        <v>948</v>
      </c>
      <c r="G260" s="210"/>
      <c r="H260" s="213">
        <v>112</v>
      </c>
      <c r="I260" s="214"/>
      <c r="J260" s="210"/>
      <c r="K260" s="210"/>
      <c r="L260" s="215"/>
      <c r="M260" s="216"/>
      <c r="N260" s="217"/>
      <c r="O260" s="217"/>
      <c r="P260" s="217"/>
      <c r="Q260" s="217"/>
      <c r="R260" s="217"/>
      <c r="S260" s="217"/>
      <c r="T260" s="218"/>
      <c r="AT260" s="219" t="s">
        <v>159</v>
      </c>
      <c r="AU260" s="219" t="s">
        <v>82</v>
      </c>
      <c r="AV260" s="14" t="s">
        <v>82</v>
      </c>
      <c r="AW260" s="14" t="s">
        <v>34</v>
      </c>
      <c r="AX260" s="14" t="s">
        <v>73</v>
      </c>
      <c r="AY260" s="219" t="s">
        <v>148</v>
      </c>
    </row>
    <row r="261" spans="1:65" s="15" customFormat="1" ht="11.25">
      <c r="B261" s="220"/>
      <c r="C261" s="221"/>
      <c r="D261" s="200" t="s">
        <v>159</v>
      </c>
      <c r="E261" s="222" t="s">
        <v>19</v>
      </c>
      <c r="F261" s="223" t="s">
        <v>162</v>
      </c>
      <c r="G261" s="221"/>
      <c r="H261" s="224">
        <v>112</v>
      </c>
      <c r="I261" s="225"/>
      <c r="J261" s="221"/>
      <c r="K261" s="221"/>
      <c r="L261" s="226"/>
      <c r="M261" s="227"/>
      <c r="N261" s="228"/>
      <c r="O261" s="228"/>
      <c r="P261" s="228"/>
      <c r="Q261" s="228"/>
      <c r="R261" s="228"/>
      <c r="S261" s="228"/>
      <c r="T261" s="229"/>
      <c r="AT261" s="230" t="s">
        <v>159</v>
      </c>
      <c r="AU261" s="230" t="s">
        <v>82</v>
      </c>
      <c r="AV261" s="15" t="s">
        <v>155</v>
      </c>
      <c r="AW261" s="15" t="s">
        <v>34</v>
      </c>
      <c r="AX261" s="15" t="s">
        <v>80</v>
      </c>
      <c r="AY261" s="230" t="s">
        <v>148</v>
      </c>
    </row>
    <row r="262" spans="1:65" s="2" customFormat="1" ht="44.25" customHeight="1">
      <c r="A262" s="36"/>
      <c r="B262" s="37"/>
      <c r="C262" s="180" t="s">
        <v>369</v>
      </c>
      <c r="D262" s="180" t="s">
        <v>150</v>
      </c>
      <c r="E262" s="181" t="s">
        <v>1330</v>
      </c>
      <c r="F262" s="182" t="s">
        <v>1331</v>
      </c>
      <c r="G262" s="183" t="s">
        <v>222</v>
      </c>
      <c r="H262" s="184">
        <v>27.132999999999999</v>
      </c>
      <c r="I262" s="185"/>
      <c r="J262" s="186">
        <f>ROUND(I262*H262,2)</f>
        <v>0</v>
      </c>
      <c r="K262" s="182" t="s">
        <v>1193</v>
      </c>
      <c r="L262" s="41"/>
      <c r="M262" s="187" t="s">
        <v>19</v>
      </c>
      <c r="N262" s="188" t="s">
        <v>44</v>
      </c>
      <c r="O262" s="66"/>
      <c r="P262" s="189">
        <f>O262*H262</f>
        <v>0</v>
      </c>
      <c r="Q262" s="189">
        <v>0</v>
      </c>
      <c r="R262" s="189">
        <f>Q262*H262</f>
        <v>0</v>
      </c>
      <c r="S262" s="189">
        <v>0</v>
      </c>
      <c r="T262" s="19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91" t="s">
        <v>155</v>
      </c>
      <c r="AT262" s="191" t="s">
        <v>150</v>
      </c>
      <c r="AU262" s="191" t="s">
        <v>82</v>
      </c>
      <c r="AY262" s="19" t="s">
        <v>148</v>
      </c>
      <c r="BE262" s="192">
        <f>IF(N262="základní",J262,0)</f>
        <v>0</v>
      </c>
      <c r="BF262" s="192">
        <f>IF(N262="snížená",J262,0)</f>
        <v>0</v>
      </c>
      <c r="BG262" s="192">
        <f>IF(N262="zákl. přenesená",J262,0)</f>
        <v>0</v>
      </c>
      <c r="BH262" s="192">
        <f>IF(N262="sníž. přenesená",J262,0)</f>
        <v>0</v>
      </c>
      <c r="BI262" s="192">
        <f>IF(N262="nulová",J262,0)</f>
        <v>0</v>
      </c>
      <c r="BJ262" s="19" t="s">
        <v>80</v>
      </c>
      <c r="BK262" s="192">
        <f>ROUND(I262*H262,2)</f>
        <v>0</v>
      </c>
      <c r="BL262" s="19" t="s">
        <v>155</v>
      </c>
      <c r="BM262" s="191" t="s">
        <v>2274</v>
      </c>
    </row>
    <row r="263" spans="1:65" s="13" customFormat="1" ht="11.25">
      <c r="B263" s="198"/>
      <c r="C263" s="199"/>
      <c r="D263" s="200" t="s">
        <v>159</v>
      </c>
      <c r="E263" s="201" t="s">
        <v>19</v>
      </c>
      <c r="F263" s="202" t="s">
        <v>2275</v>
      </c>
      <c r="G263" s="199"/>
      <c r="H263" s="201" t="s">
        <v>19</v>
      </c>
      <c r="I263" s="203"/>
      <c r="J263" s="199"/>
      <c r="K263" s="199"/>
      <c r="L263" s="204"/>
      <c r="M263" s="205"/>
      <c r="N263" s="206"/>
      <c r="O263" s="206"/>
      <c r="P263" s="206"/>
      <c r="Q263" s="206"/>
      <c r="R263" s="206"/>
      <c r="S263" s="206"/>
      <c r="T263" s="207"/>
      <c r="AT263" s="208" t="s">
        <v>159</v>
      </c>
      <c r="AU263" s="208" t="s">
        <v>82</v>
      </c>
      <c r="AV263" s="13" t="s">
        <v>80</v>
      </c>
      <c r="AW263" s="13" t="s">
        <v>34</v>
      </c>
      <c r="AX263" s="13" t="s">
        <v>73</v>
      </c>
      <c r="AY263" s="208" t="s">
        <v>148</v>
      </c>
    </row>
    <row r="264" spans="1:65" s="14" customFormat="1" ht="11.25">
      <c r="B264" s="209"/>
      <c r="C264" s="210"/>
      <c r="D264" s="200" t="s">
        <v>159</v>
      </c>
      <c r="E264" s="211" t="s">
        <v>19</v>
      </c>
      <c r="F264" s="212" t="s">
        <v>2276</v>
      </c>
      <c r="G264" s="210"/>
      <c r="H264" s="213">
        <v>10.907999999999999</v>
      </c>
      <c r="I264" s="214"/>
      <c r="J264" s="210"/>
      <c r="K264" s="210"/>
      <c r="L264" s="215"/>
      <c r="M264" s="216"/>
      <c r="N264" s="217"/>
      <c r="O264" s="217"/>
      <c r="P264" s="217"/>
      <c r="Q264" s="217"/>
      <c r="R264" s="217"/>
      <c r="S264" s="217"/>
      <c r="T264" s="218"/>
      <c r="AT264" s="219" t="s">
        <v>159</v>
      </c>
      <c r="AU264" s="219" t="s">
        <v>82</v>
      </c>
      <c r="AV264" s="14" t="s">
        <v>82</v>
      </c>
      <c r="AW264" s="14" t="s">
        <v>34</v>
      </c>
      <c r="AX264" s="14" t="s">
        <v>73</v>
      </c>
      <c r="AY264" s="219" t="s">
        <v>148</v>
      </c>
    </row>
    <row r="265" spans="1:65" s="13" customFormat="1" ht="11.25">
      <c r="B265" s="198"/>
      <c r="C265" s="199"/>
      <c r="D265" s="200" t="s">
        <v>159</v>
      </c>
      <c r="E265" s="201" t="s">
        <v>19</v>
      </c>
      <c r="F265" s="202" t="s">
        <v>2277</v>
      </c>
      <c r="G265" s="199"/>
      <c r="H265" s="201" t="s">
        <v>19</v>
      </c>
      <c r="I265" s="203"/>
      <c r="J265" s="199"/>
      <c r="K265" s="199"/>
      <c r="L265" s="204"/>
      <c r="M265" s="205"/>
      <c r="N265" s="206"/>
      <c r="O265" s="206"/>
      <c r="P265" s="206"/>
      <c r="Q265" s="206"/>
      <c r="R265" s="206"/>
      <c r="S265" s="206"/>
      <c r="T265" s="207"/>
      <c r="AT265" s="208" t="s">
        <v>159</v>
      </c>
      <c r="AU265" s="208" t="s">
        <v>82</v>
      </c>
      <c r="AV265" s="13" t="s">
        <v>80</v>
      </c>
      <c r="AW265" s="13" t="s">
        <v>34</v>
      </c>
      <c r="AX265" s="13" t="s">
        <v>73</v>
      </c>
      <c r="AY265" s="208" t="s">
        <v>148</v>
      </c>
    </row>
    <row r="266" spans="1:65" s="14" customFormat="1" ht="11.25">
      <c r="B266" s="209"/>
      <c r="C266" s="210"/>
      <c r="D266" s="200" t="s">
        <v>159</v>
      </c>
      <c r="E266" s="211" t="s">
        <v>19</v>
      </c>
      <c r="F266" s="212" t="s">
        <v>2278</v>
      </c>
      <c r="G266" s="210"/>
      <c r="H266" s="213">
        <v>16.225000000000001</v>
      </c>
      <c r="I266" s="214"/>
      <c r="J266" s="210"/>
      <c r="K266" s="210"/>
      <c r="L266" s="215"/>
      <c r="M266" s="216"/>
      <c r="N266" s="217"/>
      <c r="O266" s="217"/>
      <c r="P266" s="217"/>
      <c r="Q266" s="217"/>
      <c r="R266" s="217"/>
      <c r="S266" s="217"/>
      <c r="T266" s="218"/>
      <c r="AT266" s="219" t="s">
        <v>159</v>
      </c>
      <c r="AU266" s="219" t="s">
        <v>82</v>
      </c>
      <c r="AV266" s="14" t="s">
        <v>82</v>
      </c>
      <c r="AW266" s="14" t="s">
        <v>34</v>
      </c>
      <c r="AX266" s="14" t="s">
        <v>73</v>
      </c>
      <c r="AY266" s="219" t="s">
        <v>148</v>
      </c>
    </row>
    <row r="267" spans="1:65" s="15" customFormat="1" ht="11.25">
      <c r="B267" s="220"/>
      <c r="C267" s="221"/>
      <c r="D267" s="200" t="s">
        <v>159</v>
      </c>
      <c r="E267" s="222" t="s">
        <v>19</v>
      </c>
      <c r="F267" s="223" t="s">
        <v>162</v>
      </c>
      <c r="G267" s="221"/>
      <c r="H267" s="224">
        <v>27.132999999999999</v>
      </c>
      <c r="I267" s="225"/>
      <c r="J267" s="221"/>
      <c r="K267" s="221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159</v>
      </c>
      <c r="AU267" s="230" t="s">
        <v>82</v>
      </c>
      <c r="AV267" s="15" t="s">
        <v>155</v>
      </c>
      <c r="AW267" s="15" t="s">
        <v>34</v>
      </c>
      <c r="AX267" s="15" t="s">
        <v>80</v>
      </c>
      <c r="AY267" s="230" t="s">
        <v>148</v>
      </c>
    </row>
    <row r="268" spans="1:65" s="12" customFormat="1" ht="22.9" customHeight="1">
      <c r="B268" s="164"/>
      <c r="C268" s="165"/>
      <c r="D268" s="166" t="s">
        <v>72</v>
      </c>
      <c r="E268" s="178" t="s">
        <v>848</v>
      </c>
      <c r="F268" s="178" t="s">
        <v>1336</v>
      </c>
      <c r="G268" s="165"/>
      <c r="H268" s="165"/>
      <c r="I268" s="168"/>
      <c r="J268" s="179">
        <f>BK268</f>
        <v>0</v>
      </c>
      <c r="K268" s="165"/>
      <c r="L268" s="170"/>
      <c r="M268" s="171"/>
      <c r="N268" s="172"/>
      <c r="O268" s="172"/>
      <c r="P268" s="173">
        <f>SUM(P269:P331)</f>
        <v>0</v>
      </c>
      <c r="Q268" s="172"/>
      <c r="R268" s="173">
        <f>SUM(R269:R331)</f>
        <v>0</v>
      </c>
      <c r="S268" s="172"/>
      <c r="T268" s="174">
        <f>SUM(T269:T331)</f>
        <v>0</v>
      </c>
      <c r="AR268" s="175" t="s">
        <v>80</v>
      </c>
      <c r="AT268" s="176" t="s">
        <v>72</v>
      </c>
      <c r="AU268" s="176" t="s">
        <v>80</v>
      </c>
      <c r="AY268" s="175" t="s">
        <v>148</v>
      </c>
      <c r="BK268" s="177">
        <f>SUM(BK269:BK331)</f>
        <v>0</v>
      </c>
    </row>
    <row r="269" spans="1:65" s="2" customFormat="1" ht="55.5" customHeight="1">
      <c r="A269" s="36"/>
      <c r="B269" s="37"/>
      <c r="C269" s="180" t="s">
        <v>375</v>
      </c>
      <c r="D269" s="180" t="s">
        <v>150</v>
      </c>
      <c r="E269" s="181" t="s">
        <v>1343</v>
      </c>
      <c r="F269" s="182" t="s">
        <v>1344</v>
      </c>
      <c r="G269" s="183" t="s">
        <v>222</v>
      </c>
      <c r="H269" s="184">
        <v>339.19</v>
      </c>
      <c r="I269" s="185"/>
      <c r="J269" s="186">
        <f>ROUND(I269*H269,2)</f>
        <v>0</v>
      </c>
      <c r="K269" s="182" t="s">
        <v>1193</v>
      </c>
      <c r="L269" s="41"/>
      <c r="M269" s="187" t="s">
        <v>19</v>
      </c>
      <c r="N269" s="188" t="s">
        <v>44</v>
      </c>
      <c r="O269" s="66"/>
      <c r="P269" s="189">
        <f>O269*H269</f>
        <v>0</v>
      </c>
      <c r="Q269" s="189">
        <v>0</v>
      </c>
      <c r="R269" s="189">
        <f>Q269*H269</f>
        <v>0</v>
      </c>
      <c r="S269" s="189">
        <v>0</v>
      </c>
      <c r="T269" s="190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91" t="s">
        <v>155</v>
      </c>
      <c r="AT269" s="191" t="s">
        <v>150</v>
      </c>
      <c r="AU269" s="191" t="s">
        <v>82</v>
      </c>
      <c r="AY269" s="19" t="s">
        <v>148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9" t="s">
        <v>80</v>
      </c>
      <c r="BK269" s="192">
        <f>ROUND(I269*H269,2)</f>
        <v>0</v>
      </c>
      <c r="BL269" s="19" t="s">
        <v>155</v>
      </c>
      <c r="BM269" s="191" t="s">
        <v>2279</v>
      </c>
    </row>
    <row r="270" spans="1:65" s="13" customFormat="1" ht="22.5">
      <c r="B270" s="198"/>
      <c r="C270" s="199"/>
      <c r="D270" s="200" t="s">
        <v>159</v>
      </c>
      <c r="E270" s="201" t="s">
        <v>19</v>
      </c>
      <c r="F270" s="202" t="s">
        <v>2280</v>
      </c>
      <c r="G270" s="199"/>
      <c r="H270" s="201" t="s">
        <v>19</v>
      </c>
      <c r="I270" s="203"/>
      <c r="J270" s="199"/>
      <c r="K270" s="199"/>
      <c r="L270" s="204"/>
      <c r="M270" s="205"/>
      <c r="N270" s="206"/>
      <c r="O270" s="206"/>
      <c r="P270" s="206"/>
      <c r="Q270" s="206"/>
      <c r="R270" s="206"/>
      <c r="S270" s="206"/>
      <c r="T270" s="207"/>
      <c r="AT270" s="208" t="s">
        <v>159</v>
      </c>
      <c r="AU270" s="208" t="s">
        <v>82</v>
      </c>
      <c r="AV270" s="13" t="s">
        <v>80</v>
      </c>
      <c r="AW270" s="13" t="s">
        <v>34</v>
      </c>
      <c r="AX270" s="13" t="s">
        <v>73</v>
      </c>
      <c r="AY270" s="208" t="s">
        <v>148</v>
      </c>
    </row>
    <row r="271" spans="1:65" s="14" customFormat="1" ht="11.25">
      <c r="B271" s="209"/>
      <c r="C271" s="210"/>
      <c r="D271" s="200" t="s">
        <v>159</v>
      </c>
      <c r="E271" s="211" t="s">
        <v>19</v>
      </c>
      <c r="F271" s="212" t="s">
        <v>2281</v>
      </c>
      <c r="G271" s="210"/>
      <c r="H271" s="213">
        <v>187.19</v>
      </c>
      <c r="I271" s="214"/>
      <c r="J271" s="210"/>
      <c r="K271" s="210"/>
      <c r="L271" s="215"/>
      <c r="M271" s="216"/>
      <c r="N271" s="217"/>
      <c r="O271" s="217"/>
      <c r="P271" s="217"/>
      <c r="Q271" s="217"/>
      <c r="R271" s="217"/>
      <c r="S271" s="217"/>
      <c r="T271" s="218"/>
      <c r="AT271" s="219" t="s">
        <v>159</v>
      </c>
      <c r="AU271" s="219" t="s">
        <v>82</v>
      </c>
      <c r="AV271" s="14" t="s">
        <v>82</v>
      </c>
      <c r="AW271" s="14" t="s">
        <v>34</v>
      </c>
      <c r="AX271" s="14" t="s">
        <v>73</v>
      </c>
      <c r="AY271" s="219" t="s">
        <v>148</v>
      </c>
    </row>
    <row r="272" spans="1:65" s="13" customFormat="1" ht="11.25">
      <c r="B272" s="198"/>
      <c r="C272" s="199"/>
      <c r="D272" s="200" t="s">
        <v>159</v>
      </c>
      <c r="E272" s="201" t="s">
        <v>19</v>
      </c>
      <c r="F272" s="202" t="s">
        <v>2282</v>
      </c>
      <c r="G272" s="199"/>
      <c r="H272" s="201" t="s">
        <v>19</v>
      </c>
      <c r="I272" s="203"/>
      <c r="J272" s="199"/>
      <c r="K272" s="199"/>
      <c r="L272" s="204"/>
      <c r="M272" s="205"/>
      <c r="N272" s="206"/>
      <c r="O272" s="206"/>
      <c r="P272" s="206"/>
      <c r="Q272" s="206"/>
      <c r="R272" s="206"/>
      <c r="S272" s="206"/>
      <c r="T272" s="207"/>
      <c r="AT272" s="208" t="s">
        <v>159</v>
      </c>
      <c r="AU272" s="208" t="s">
        <v>82</v>
      </c>
      <c r="AV272" s="13" t="s">
        <v>80</v>
      </c>
      <c r="AW272" s="13" t="s">
        <v>34</v>
      </c>
      <c r="AX272" s="13" t="s">
        <v>73</v>
      </c>
      <c r="AY272" s="208" t="s">
        <v>148</v>
      </c>
    </row>
    <row r="273" spans="1:65" s="14" customFormat="1" ht="11.25">
      <c r="B273" s="209"/>
      <c r="C273" s="210"/>
      <c r="D273" s="200" t="s">
        <v>159</v>
      </c>
      <c r="E273" s="211" t="s">
        <v>19</v>
      </c>
      <c r="F273" s="212" t="s">
        <v>2283</v>
      </c>
      <c r="G273" s="210"/>
      <c r="H273" s="213">
        <v>152</v>
      </c>
      <c r="I273" s="214"/>
      <c r="J273" s="210"/>
      <c r="K273" s="210"/>
      <c r="L273" s="215"/>
      <c r="M273" s="216"/>
      <c r="N273" s="217"/>
      <c r="O273" s="217"/>
      <c r="P273" s="217"/>
      <c r="Q273" s="217"/>
      <c r="R273" s="217"/>
      <c r="S273" s="217"/>
      <c r="T273" s="218"/>
      <c r="AT273" s="219" t="s">
        <v>159</v>
      </c>
      <c r="AU273" s="219" t="s">
        <v>82</v>
      </c>
      <c r="AV273" s="14" t="s">
        <v>82</v>
      </c>
      <c r="AW273" s="14" t="s">
        <v>34</v>
      </c>
      <c r="AX273" s="14" t="s">
        <v>73</v>
      </c>
      <c r="AY273" s="219" t="s">
        <v>148</v>
      </c>
    </row>
    <row r="274" spans="1:65" s="15" customFormat="1" ht="11.25">
      <c r="B274" s="220"/>
      <c r="C274" s="221"/>
      <c r="D274" s="200" t="s">
        <v>159</v>
      </c>
      <c r="E274" s="222" t="s">
        <v>19</v>
      </c>
      <c r="F274" s="223" t="s">
        <v>162</v>
      </c>
      <c r="G274" s="221"/>
      <c r="H274" s="224">
        <v>339.19</v>
      </c>
      <c r="I274" s="225"/>
      <c r="J274" s="221"/>
      <c r="K274" s="221"/>
      <c r="L274" s="226"/>
      <c r="M274" s="227"/>
      <c r="N274" s="228"/>
      <c r="O274" s="228"/>
      <c r="P274" s="228"/>
      <c r="Q274" s="228"/>
      <c r="R274" s="228"/>
      <c r="S274" s="228"/>
      <c r="T274" s="229"/>
      <c r="AT274" s="230" t="s">
        <v>159</v>
      </c>
      <c r="AU274" s="230" t="s">
        <v>82</v>
      </c>
      <c r="AV274" s="15" t="s">
        <v>155</v>
      </c>
      <c r="AW274" s="15" t="s">
        <v>34</v>
      </c>
      <c r="AX274" s="15" t="s">
        <v>80</v>
      </c>
      <c r="AY274" s="230" t="s">
        <v>148</v>
      </c>
    </row>
    <row r="275" spans="1:65" s="2" customFormat="1" ht="62.65" customHeight="1">
      <c r="A275" s="36"/>
      <c r="B275" s="37"/>
      <c r="C275" s="180" t="s">
        <v>381</v>
      </c>
      <c r="D275" s="180" t="s">
        <v>150</v>
      </c>
      <c r="E275" s="181" t="s">
        <v>1348</v>
      </c>
      <c r="F275" s="182" t="s">
        <v>1349</v>
      </c>
      <c r="G275" s="183" t="s">
        <v>222</v>
      </c>
      <c r="H275" s="184">
        <v>34.954999999999998</v>
      </c>
      <c r="I275" s="185"/>
      <c r="J275" s="186">
        <f>ROUND(I275*H275,2)</f>
        <v>0</v>
      </c>
      <c r="K275" s="182" t="s">
        <v>1193</v>
      </c>
      <c r="L275" s="41"/>
      <c r="M275" s="187" t="s">
        <v>19</v>
      </c>
      <c r="N275" s="188" t="s">
        <v>44</v>
      </c>
      <c r="O275" s="66"/>
      <c r="P275" s="189">
        <f>O275*H275</f>
        <v>0</v>
      </c>
      <c r="Q275" s="189">
        <v>0</v>
      </c>
      <c r="R275" s="189">
        <f>Q275*H275</f>
        <v>0</v>
      </c>
      <c r="S275" s="189">
        <v>0</v>
      </c>
      <c r="T275" s="190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91" t="s">
        <v>155</v>
      </c>
      <c r="AT275" s="191" t="s">
        <v>150</v>
      </c>
      <c r="AU275" s="191" t="s">
        <v>82</v>
      </c>
      <c r="AY275" s="19" t="s">
        <v>148</v>
      </c>
      <c r="BE275" s="192">
        <f>IF(N275="základní",J275,0)</f>
        <v>0</v>
      </c>
      <c r="BF275" s="192">
        <f>IF(N275="snížená",J275,0)</f>
        <v>0</v>
      </c>
      <c r="BG275" s="192">
        <f>IF(N275="zákl. přenesená",J275,0)</f>
        <v>0</v>
      </c>
      <c r="BH275" s="192">
        <f>IF(N275="sníž. přenesená",J275,0)</f>
        <v>0</v>
      </c>
      <c r="BI275" s="192">
        <f>IF(N275="nulová",J275,0)</f>
        <v>0</v>
      </c>
      <c r="BJ275" s="19" t="s">
        <v>80</v>
      </c>
      <c r="BK275" s="192">
        <f>ROUND(I275*H275,2)</f>
        <v>0</v>
      </c>
      <c r="BL275" s="19" t="s">
        <v>155</v>
      </c>
      <c r="BM275" s="191" t="s">
        <v>2284</v>
      </c>
    </row>
    <row r="276" spans="1:65" s="13" customFormat="1" ht="11.25">
      <c r="B276" s="198"/>
      <c r="C276" s="199"/>
      <c r="D276" s="200" t="s">
        <v>159</v>
      </c>
      <c r="E276" s="201" t="s">
        <v>19</v>
      </c>
      <c r="F276" s="202" t="s">
        <v>2285</v>
      </c>
      <c r="G276" s="199"/>
      <c r="H276" s="201" t="s">
        <v>19</v>
      </c>
      <c r="I276" s="203"/>
      <c r="J276" s="199"/>
      <c r="K276" s="199"/>
      <c r="L276" s="204"/>
      <c r="M276" s="205"/>
      <c r="N276" s="206"/>
      <c r="O276" s="206"/>
      <c r="P276" s="206"/>
      <c r="Q276" s="206"/>
      <c r="R276" s="206"/>
      <c r="S276" s="206"/>
      <c r="T276" s="207"/>
      <c r="AT276" s="208" t="s">
        <v>159</v>
      </c>
      <c r="AU276" s="208" t="s">
        <v>82</v>
      </c>
      <c r="AV276" s="13" t="s">
        <v>80</v>
      </c>
      <c r="AW276" s="13" t="s">
        <v>34</v>
      </c>
      <c r="AX276" s="13" t="s">
        <v>73</v>
      </c>
      <c r="AY276" s="208" t="s">
        <v>148</v>
      </c>
    </row>
    <row r="277" spans="1:65" s="14" customFormat="1" ht="11.25">
      <c r="B277" s="209"/>
      <c r="C277" s="210"/>
      <c r="D277" s="200" t="s">
        <v>159</v>
      </c>
      <c r="E277" s="211" t="s">
        <v>19</v>
      </c>
      <c r="F277" s="212" t="s">
        <v>2286</v>
      </c>
      <c r="G277" s="210"/>
      <c r="H277" s="213">
        <v>34.954999999999998</v>
      </c>
      <c r="I277" s="214"/>
      <c r="J277" s="210"/>
      <c r="K277" s="210"/>
      <c r="L277" s="215"/>
      <c r="M277" s="216"/>
      <c r="N277" s="217"/>
      <c r="O277" s="217"/>
      <c r="P277" s="217"/>
      <c r="Q277" s="217"/>
      <c r="R277" s="217"/>
      <c r="S277" s="217"/>
      <c r="T277" s="218"/>
      <c r="AT277" s="219" t="s">
        <v>159</v>
      </c>
      <c r="AU277" s="219" t="s">
        <v>82</v>
      </c>
      <c r="AV277" s="14" t="s">
        <v>82</v>
      </c>
      <c r="AW277" s="14" t="s">
        <v>34</v>
      </c>
      <c r="AX277" s="14" t="s">
        <v>73</v>
      </c>
      <c r="AY277" s="219" t="s">
        <v>148</v>
      </c>
    </row>
    <row r="278" spans="1:65" s="15" customFormat="1" ht="11.25">
      <c r="B278" s="220"/>
      <c r="C278" s="221"/>
      <c r="D278" s="200" t="s">
        <v>159</v>
      </c>
      <c r="E278" s="222" t="s">
        <v>19</v>
      </c>
      <c r="F278" s="223" t="s">
        <v>162</v>
      </c>
      <c r="G278" s="221"/>
      <c r="H278" s="224">
        <v>34.954999999999998</v>
      </c>
      <c r="I278" s="225"/>
      <c r="J278" s="221"/>
      <c r="K278" s="221"/>
      <c r="L278" s="226"/>
      <c r="M278" s="227"/>
      <c r="N278" s="228"/>
      <c r="O278" s="228"/>
      <c r="P278" s="228"/>
      <c r="Q278" s="228"/>
      <c r="R278" s="228"/>
      <c r="S278" s="228"/>
      <c r="T278" s="229"/>
      <c r="AT278" s="230" t="s">
        <v>159</v>
      </c>
      <c r="AU278" s="230" t="s">
        <v>82</v>
      </c>
      <c r="AV278" s="15" t="s">
        <v>155</v>
      </c>
      <c r="AW278" s="15" t="s">
        <v>34</v>
      </c>
      <c r="AX278" s="15" t="s">
        <v>80</v>
      </c>
      <c r="AY278" s="230" t="s">
        <v>148</v>
      </c>
    </row>
    <row r="279" spans="1:65" s="2" customFormat="1" ht="62.65" customHeight="1">
      <c r="A279" s="36"/>
      <c r="B279" s="37"/>
      <c r="C279" s="180" t="s">
        <v>387</v>
      </c>
      <c r="D279" s="180" t="s">
        <v>150</v>
      </c>
      <c r="E279" s="181" t="s">
        <v>1354</v>
      </c>
      <c r="F279" s="182" t="s">
        <v>1355</v>
      </c>
      <c r="G279" s="183" t="s">
        <v>222</v>
      </c>
      <c r="H279" s="184">
        <v>34.954999999999998</v>
      </c>
      <c r="I279" s="185"/>
      <c r="J279" s="186">
        <f>ROUND(I279*H279,2)</f>
        <v>0</v>
      </c>
      <c r="K279" s="182" t="s">
        <v>1193</v>
      </c>
      <c r="L279" s="41"/>
      <c r="M279" s="187" t="s">
        <v>19</v>
      </c>
      <c r="N279" s="188" t="s">
        <v>44</v>
      </c>
      <c r="O279" s="66"/>
      <c r="P279" s="189">
        <f>O279*H279</f>
        <v>0</v>
      </c>
      <c r="Q279" s="189">
        <v>0</v>
      </c>
      <c r="R279" s="189">
        <f>Q279*H279</f>
        <v>0</v>
      </c>
      <c r="S279" s="189">
        <v>0</v>
      </c>
      <c r="T279" s="190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91" t="s">
        <v>155</v>
      </c>
      <c r="AT279" s="191" t="s">
        <v>150</v>
      </c>
      <c r="AU279" s="191" t="s">
        <v>82</v>
      </c>
      <c r="AY279" s="19" t="s">
        <v>148</v>
      </c>
      <c r="BE279" s="192">
        <f>IF(N279="základní",J279,0)</f>
        <v>0</v>
      </c>
      <c r="BF279" s="192">
        <f>IF(N279="snížená",J279,0)</f>
        <v>0</v>
      </c>
      <c r="BG279" s="192">
        <f>IF(N279="zákl. přenesená",J279,0)</f>
        <v>0</v>
      </c>
      <c r="BH279" s="192">
        <f>IF(N279="sníž. přenesená",J279,0)</f>
        <v>0</v>
      </c>
      <c r="BI279" s="192">
        <f>IF(N279="nulová",J279,0)</f>
        <v>0</v>
      </c>
      <c r="BJ279" s="19" t="s">
        <v>80</v>
      </c>
      <c r="BK279" s="192">
        <f>ROUND(I279*H279,2)</f>
        <v>0</v>
      </c>
      <c r="BL279" s="19" t="s">
        <v>155</v>
      </c>
      <c r="BM279" s="191" t="s">
        <v>2287</v>
      </c>
    </row>
    <row r="280" spans="1:65" s="13" customFormat="1" ht="11.25">
      <c r="B280" s="198"/>
      <c r="C280" s="199"/>
      <c r="D280" s="200" t="s">
        <v>159</v>
      </c>
      <c r="E280" s="201" t="s">
        <v>19</v>
      </c>
      <c r="F280" s="202" t="s">
        <v>2288</v>
      </c>
      <c r="G280" s="199"/>
      <c r="H280" s="201" t="s">
        <v>19</v>
      </c>
      <c r="I280" s="203"/>
      <c r="J280" s="199"/>
      <c r="K280" s="199"/>
      <c r="L280" s="204"/>
      <c r="M280" s="205"/>
      <c r="N280" s="206"/>
      <c r="O280" s="206"/>
      <c r="P280" s="206"/>
      <c r="Q280" s="206"/>
      <c r="R280" s="206"/>
      <c r="S280" s="206"/>
      <c r="T280" s="207"/>
      <c r="AT280" s="208" t="s">
        <v>159</v>
      </c>
      <c r="AU280" s="208" t="s">
        <v>82</v>
      </c>
      <c r="AV280" s="13" t="s">
        <v>80</v>
      </c>
      <c r="AW280" s="13" t="s">
        <v>34</v>
      </c>
      <c r="AX280" s="13" t="s">
        <v>73</v>
      </c>
      <c r="AY280" s="208" t="s">
        <v>148</v>
      </c>
    </row>
    <row r="281" spans="1:65" s="14" customFormat="1" ht="11.25">
      <c r="B281" s="209"/>
      <c r="C281" s="210"/>
      <c r="D281" s="200" t="s">
        <v>159</v>
      </c>
      <c r="E281" s="211" t="s">
        <v>19</v>
      </c>
      <c r="F281" s="212" t="s">
        <v>2286</v>
      </c>
      <c r="G281" s="210"/>
      <c r="H281" s="213">
        <v>34.954999999999998</v>
      </c>
      <c r="I281" s="214"/>
      <c r="J281" s="210"/>
      <c r="K281" s="210"/>
      <c r="L281" s="215"/>
      <c r="M281" s="216"/>
      <c r="N281" s="217"/>
      <c r="O281" s="217"/>
      <c r="P281" s="217"/>
      <c r="Q281" s="217"/>
      <c r="R281" s="217"/>
      <c r="S281" s="217"/>
      <c r="T281" s="218"/>
      <c r="AT281" s="219" t="s">
        <v>159</v>
      </c>
      <c r="AU281" s="219" t="s">
        <v>82</v>
      </c>
      <c r="AV281" s="14" t="s">
        <v>82</v>
      </c>
      <c r="AW281" s="14" t="s">
        <v>34</v>
      </c>
      <c r="AX281" s="14" t="s">
        <v>73</v>
      </c>
      <c r="AY281" s="219" t="s">
        <v>148</v>
      </c>
    </row>
    <row r="282" spans="1:65" s="15" customFormat="1" ht="11.25">
      <c r="B282" s="220"/>
      <c r="C282" s="221"/>
      <c r="D282" s="200" t="s">
        <v>159</v>
      </c>
      <c r="E282" s="222" t="s">
        <v>19</v>
      </c>
      <c r="F282" s="223" t="s">
        <v>162</v>
      </c>
      <c r="G282" s="221"/>
      <c r="H282" s="224">
        <v>34.954999999999998</v>
      </c>
      <c r="I282" s="225"/>
      <c r="J282" s="221"/>
      <c r="K282" s="221"/>
      <c r="L282" s="226"/>
      <c r="M282" s="227"/>
      <c r="N282" s="228"/>
      <c r="O282" s="228"/>
      <c r="P282" s="228"/>
      <c r="Q282" s="228"/>
      <c r="R282" s="228"/>
      <c r="S282" s="228"/>
      <c r="T282" s="229"/>
      <c r="AT282" s="230" t="s">
        <v>159</v>
      </c>
      <c r="AU282" s="230" t="s">
        <v>82</v>
      </c>
      <c r="AV282" s="15" t="s">
        <v>155</v>
      </c>
      <c r="AW282" s="15" t="s">
        <v>34</v>
      </c>
      <c r="AX282" s="15" t="s">
        <v>80</v>
      </c>
      <c r="AY282" s="230" t="s">
        <v>148</v>
      </c>
    </row>
    <row r="283" spans="1:65" s="2" customFormat="1" ht="78" customHeight="1">
      <c r="A283" s="36"/>
      <c r="B283" s="37"/>
      <c r="C283" s="180" t="s">
        <v>396</v>
      </c>
      <c r="D283" s="180" t="s">
        <v>150</v>
      </c>
      <c r="E283" s="181" t="s">
        <v>1364</v>
      </c>
      <c r="F283" s="182" t="s">
        <v>1365</v>
      </c>
      <c r="G283" s="183" t="s">
        <v>222</v>
      </c>
      <c r="H283" s="184">
        <v>42.088000000000001</v>
      </c>
      <c r="I283" s="185"/>
      <c r="J283" s="186">
        <f>ROUND(I283*H283,2)</f>
        <v>0</v>
      </c>
      <c r="K283" s="182" t="s">
        <v>1193</v>
      </c>
      <c r="L283" s="41"/>
      <c r="M283" s="187" t="s">
        <v>19</v>
      </c>
      <c r="N283" s="188" t="s">
        <v>44</v>
      </c>
      <c r="O283" s="66"/>
      <c r="P283" s="189">
        <f>O283*H283</f>
        <v>0</v>
      </c>
      <c r="Q283" s="189">
        <v>0</v>
      </c>
      <c r="R283" s="189">
        <f>Q283*H283</f>
        <v>0</v>
      </c>
      <c r="S283" s="189">
        <v>0</v>
      </c>
      <c r="T283" s="190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91" t="s">
        <v>155</v>
      </c>
      <c r="AT283" s="191" t="s">
        <v>150</v>
      </c>
      <c r="AU283" s="191" t="s">
        <v>82</v>
      </c>
      <c r="AY283" s="19" t="s">
        <v>148</v>
      </c>
      <c r="BE283" s="192">
        <f>IF(N283="základní",J283,0)</f>
        <v>0</v>
      </c>
      <c r="BF283" s="192">
        <f>IF(N283="snížená",J283,0)</f>
        <v>0</v>
      </c>
      <c r="BG283" s="192">
        <f>IF(N283="zákl. přenesená",J283,0)</f>
        <v>0</v>
      </c>
      <c r="BH283" s="192">
        <f>IF(N283="sníž. přenesená",J283,0)</f>
        <v>0</v>
      </c>
      <c r="BI283" s="192">
        <f>IF(N283="nulová",J283,0)</f>
        <v>0</v>
      </c>
      <c r="BJ283" s="19" t="s">
        <v>80</v>
      </c>
      <c r="BK283" s="192">
        <f>ROUND(I283*H283,2)</f>
        <v>0</v>
      </c>
      <c r="BL283" s="19" t="s">
        <v>155</v>
      </c>
      <c r="BM283" s="191" t="s">
        <v>2289</v>
      </c>
    </row>
    <row r="284" spans="1:65" s="13" customFormat="1" ht="11.25">
      <c r="B284" s="198"/>
      <c r="C284" s="199"/>
      <c r="D284" s="200" t="s">
        <v>159</v>
      </c>
      <c r="E284" s="201" t="s">
        <v>19</v>
      </c>
      <c r="F284" s="202" t="s">
        <v>2290</v>
      </c>
      <c r="G284" s="199"/>
      <c r="H284" s="201" t="s">
        <v>19</v>
      </c>
      <c r="I284" s="203"/>
      <c r="J284" s="199"/>
      <c r="K284" s="199"/>
      <c r="L284" s="204"/>
      <c r="M284" s="205"/>
      <c r="N284" s="206"/>
      <c r="O284" s="206"/>
      <c r="P284" s="206"/>
      <c r="Q284" s="206"/>
      <c r="R284" s="206"/>
      <c r="S284" s="206"/>
      <c r="T284" s="207"/>
      <c r="AT284" s="208" t="s">
        <v>159</v>
      </c>
      <c r="AU284" s="208" t="s">
        <v>82</v>
      </c>
      <c r="AV284" s="13" t="s">
        <v>80</v>
      </c>
      <c r="AW284" s="13" t="s">
        <v>34</v>
      </c>
      <c r="AX284" s="13" t="s">
        <v>73</v>
      </c>
      <c r="AY284" s="208" t="s">
        <v>148</v>
      </c>
    </row>
    <row r="285" spans="1:65" s="14" customFormat="1" ht="11.25">
      <c r="B285" s="209"/>
      <c r="C285" s="210"/>
      <c r="D285" s="200" t="s">
        <v>159</v>
      </c>
      <c r="E285" s="211" t="s">
        <v>19</v>
      </c>
      <c r="F285" s="212" t="s">
        <v>2291</v>
      </c>
      <c r="G285" s="210"/>
      <c r="H285" s="213">
        <v>39.305999999999997</v>
      </c>
      <c r="I285" s="214"/>
      <c r="J285" s="210"/>
      <c r="K285" s="210"/>
      <c r="L285" s="215"/>
      <c r="M285" s="216"/>
      <c r="N285" s="217"/>
      <c r="O285" s="217"/>
      <c r="P285" s="217"/>
      <c r="Q285" s="217"/>
      <c r="R285" s="217"/>
      <c r="S285" s="217"/>
      <c r="T285" s="218"/>
      <c r="AT285" s="219" t="s">
        <v>159</v>
      </c>
      <c r="AU285" s="219" t="s">
        <v>82</v>
      </c>
      <c r="AV285" s="14" t="s">
        <v>82</v>
      </c>
      <c r="AW285" s="14" t="s">
        <v>34</v>
      </c>
      <c r="AX285" s="14" t="s">
        <v>73</v>
      </c>
      <c r="AY285" s="219" t="s">
        <v>148</v>
      </c>
    </row>
    <row r="286" spans="1:65" s="13" customFormat="1" ht="11.25">
      <c r="B286" s="198"/>
      <c r="C286" s="199"/>
      <c r="D286" s="200" t="s">
        <v>159</v>
      </c>
      <c r="E286" s="201" t="s">
        <v>19</v>
      </c>
      <c r="F286" s="202" t="s">
        <v>2292</v>
      </c>
      <c r="G286" s="199"/>
      <c r="H286" s="201" t="s">
        <v>19</v>
      </c>
      <c r="I286" s="203"/>
      <c r="J286" s="199"/>
      <c r="K286" s="199"/>
      <c r="L286" s="204"/>
      <c r="M286" s="205"/>
      <c r="N286" s="206"/>
      <c r="O286" s="206"/>
      <c r="P286" s="206"/>
      <c r="Q286" s="206"/>
      <c r="R286" s="206"/>
      <c r="S286" s="206"/>
      <c r="T286" s="207"/>
      <c r="AT286" s="208" t="s">
        <v>159</v>
      </c>
      <c r="AU286" s="208" t="s">
        <v>82</v>
      </c>
      <c r="AV286" s="13" t="s">
        <v>80</v>
      </c>
      <c r="AW286" s="13" t="s">
        <v>34</v>
      </c>
      <c r="AX286" s="13" t="s">
        <v>73</v>
      </c>
      <c r="AY286" s="208" t="s">
        <v>148</v>
      </c>
    </row>
    <row r="287" spans="1:65" s="14" customFormat="1" ht="11.25">
      <c r="B287" s="209"/>
      <c r="C287" s="210"/>
      <c r="D287" s="200" t="s">
        <v>159</v>
      </c>
      <c r="E287" s="211" t="s">
        <v>19</v>
      </c>
      <c r="F287" s="212" t="s">
        <v>2293</v>
      </c>
      <c r="G287" s="210"/>
      <c r="H287" s="213">
        <v>2.782</v>
      </c>
      <c r="I287" s="214"/>
      <c r="J287" s="210"/>
      <c r="K287" s="210"/>
      <c r="L287" s="215"/>
      <c r="M287" s="216"/>
      <c r="N287" s="217"/>
      <c r="O287" s="217"/>
      <c r="P287" s="217"/>
      <c r="Q287" s="217"/>
      <c r="R287" s="217"/>
      <c r="S287" s="217"/>
      <c r="T287" s="218"/>
      <c r="AT287" s="219" t="s">
        <v>159</v>
      </c>
      <c r="AU287" s="219" t="s">
        <v>82</v>
      </c>
      <c r="AV287" s="14" t="s">
        <v>82</v>
      </c>
      <c r="AW287" s="14" t="s">
        <v>34</v>
      </c>
      <c r="AX287" s="14" t="s">
        <v>73</v>
      </c>
      <c r="AY287" s="219" t="s">
        <v>148</v>
      </c>
    </row>
    <row r="288" spans="1:65" s="15" customFormat="1" ht="11.25">
      <c r="B288" s="220"/>
      <c r="C288" s="221"/>
      <c r="D288" s="200" t="s">
        <v>159</v>
      </c>
      <c r="E288" s="222" t="s">
        <v>19</v>
      </c>
      <c r="F288" s="223" t="s">
        <v>162</v>
      </c>
      <c r="G288" s="221"/>
      <c r="H288" s="224">
        <v>42.088000000000001</v>
      </c>
      <c r="I288" s="225"/>
      <c r="J288" s="221"/>
      <c r="K288" s="221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159</v>
      </c>
      <c r="AU288" s="230" t="s">
        <v>82</v>
      </c>
      <c r="AV288" s="15" t="s">
        <v>155</v>
      </c>
      <c r="AW288" s="15" t="s">
        <v>34</v>
      </c>
      <c r="AX288" s="15" t="s">
        <v>80</v>
      </c>
      <c r="AY288" s="230" t="s">
        <v>148</v>
      </c>
    </row>
    <row r="289" spans="1:65" s="2" customFormat="1" ht="78" customHeight="1">
      <c r="A289" s="36"/>
      <c r="B289" s="37"/>
      <c r="C289" s="180" t="s">
        <v>403</v>
      </c>
      <c r="D289" s="180" t="s">
        <v>150</v>
      </c>
      <c r="E289" s="181" t="s">
        <v>1371</v>
      </c>
      <c r="F289" s="182" t="s">
        <v>1372</v>
      </c>
      <c r="G289" s="183" t="s">
        <v>222</v>
      </c>
      <c r="H289" s="184">
        <v>98.86</v>
      </c>
      <c r="I289" s="185"/>
      <c r="J289" s="186">
        <f>ROUND(I289*H289,2)</f>
        <v>0</v>
      </c>
      <c r="K289" s="182" t="s">
        <v>1193</v>
      </c>
      <c r="L289" s="41"/>
      <c r="M289" s="187" t="s">
        <v>19</v>
      </c>
      <c r="N289" s="188" t="s">
        <v>44</v>
      </c>
      <c r="O289" s="66"/>
      <c r="P289" s="189">
        <f>O289*H289</f>
        <v>0</v>
      </c>
      <c r="Q289" s="189">
        <v>0</v>
      </c>
      <c r="R289" s="189">
        <f>Q289*H289</f>
        <v>0</v>
      </c>
      <c r="S289" s="189">
        <v>0</v>
      </c>
      <c r="T289" s="190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91" t="s">
        <v>155</v>
      </c>
      <c r="AT289" s="191" t="s">
        <v>150</v>
      </c>
      <c r="AU289" s="191" t="s">
        <v>82</v>
      </c>
      <c r="AY289" s="19" t="s">
        <v>148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9" t="s">
        <v>80</v>
      </c>
      <c r="BK289" s="192">
        <f>ROUND(I289*H289,2)</f>
        <v>0</v>
      </c>
      <c r="BL289" s="19" t="s">
        <v>155</v>
      </c>
      <c r="BM289" s="191" t="s">
        <v>2294</v>
      </c>
    </row>
    <row r="290" spans="1:65" s="13" customFormat="1" ht="11.25">
      <c r="B290" s="198"/>
      <c r="C290" s="199"/>
      <c r="D290" s="200" t="s">
        <v>159</v>
      </c>
      <c r="E290" s="201" t="s">
        <v>19</v>
      </c>
      <c r="F290" s="202" t="s">
        <v>2295</v>
      </c>
      <c r="G290" s="199"/>
      <c r="H290" s="201" t="s">
        <v>19</v>
      </c>
      <c r="I290" s="203"/>
      <c r="J290" s="199"/>
      <c r="K290" s="199"/>
      <c r="L290" s="204"/>
      <c r="M290" s="205"/>
      <c r="N290" s="206"/>
      <c r="O290" s="206"/>
      <c r="P290" s="206"/>
      <c r="Q290" s="206"/>
      <c r="R290" s="206"/>
      <c r="S290" s="206"/>
      <c r="T290" s="207"/>
      <c r="AT290" s="208" t="s">
        <v>159</v>
      </c>
      <c r="AU290" s="208" t="s">
        <v>82</v>
      </c>
      <c r="AV290" s="13" t="s">
        <v>80</v>
      </c>
      <c r="AW290" s="13" t="s">
        <v>34</v>
      </c>
      <c r="AX290" s="13" t="s">
        <v>73</v>
      </c>
      <c r="AY290" s="208" t="s">
        <v>148</v>
      </c>
    </row>
    <row r="291" spans="1:65" s="14" customFormat="1" ht="11.25">
      <c r="B291" s="209"/>
      <c r="C291" s="210"/>
      <c r="D291" s="200" t="s">
        <v>159</v>
      </c>
      <c r="E291" s="211" t="s">
        <v>19</v>
      </c>
      <c r="F291" s="212" t="s">
        <v>2296</v>
      </c>
      <c r="G291" s="210"/>
      <c r="H291" s="213">
        <v>98.86</v>
      </c>
      <c r="I291" s="214"/>
      <c r="J291" s="210"/>
      <c r="K291" s="210"/>
      <c r="L291" s="215"/>
      <c r="M291" s="216"/>
      <c r="N291" s="217"/>
      <c r="O291" s="217"/>
      <c r="P291" s="217"/>
      <c r="Q291" s="217"/>
      <c r="R291" s="217"/>
      <c r="S291" s="217"/>
      <c r="T291" s="218"/>
      <c r="AT291" s="219" t="s">
        <v>159</v>
      </c>
      <c r="AU291" s="219" t="s">
        <v>82</v>
      </c>
      <c r="AV291" s="14" t="s">
        <v>82</v>
      </c>
      <c r="AW291" s="14" t="s">
        <v>34</v>
      </c>
      <c r="AX291" s="14" t="s">
        <v>73</v>
      </c>
      <c r="AY291" s="219" t="s">
        <v>148</v>
      </c>
    </row>
    <row r="292" spans="1:65" s="15" customFormat="1" ht="11.25">
      <c r="B292" s="220"/>
      <c r="C292" s="221"/>
      <c r="D292" s="200" t="s">
        <v>159</v>
      </c>
      <c r="E292" s="222" t="s">
        <v>19</v>
      </c>
      <c r="F292" s="223" t="s">
        <v>162</v>
      </c>
      <c r="G292" s="221"/>
      <c r="H292" s="224">
        <v>98.86</v>
      </c>
      <c r="I292" s="225"/>
      <c r="J292" s="221"/>
      <c r="K292" s="221"/>
      <c r="L292" s="226"/>
      <c r="M292" s="227"/>
      <c r="N292" s="228"/>
      <c r="O292" s="228"/>
      <c r="P292" s="228"/>
      <c r="Q292" s="228"/>
      <c r="R292" s="228"/>
      <c r="S292" s="228"/>
      <c r="T292" s="229"/>
      <c r="AT292" s="230" t="s">
        <v>159</v>
      </c>
      <c r="AU292" s="230" t="s">
        <v>82</v>
      </c>
      <c r="AV292" s="15" t="s">
        <v>155</v>
      </c>
      <c r="AW292" s="15" t="s">
        <v>34</v>
      </c>
      <c r="AX292" s="15" t="s">
        <v>80</v>
      </c>
      <c r="AY292" s="230" t="s">
        <v>148</v>
      </c>
    </row>
    <row r="293" spans="1:65" s="2" customFormat="1" ht="44.25" customHeight="1">
      <c r="A293" s="36"/>
      <c r="B293" s="37"/>
      <c r="C293" s="180" t="s">
        <v>408</v>
      </c>
      <c r="D293" s="180" t="s">
        <v>150</v>
      </c>
      <c r="E293" s="181" t="s">
        <v>1376</v>
      </c>
      <c r="F293" s="182" t="s">
        <v>1377</v>
      </c>
      <c r="G293" s="183" t="s">
        <v>222</v>
      </c>
      <c r="H293" s="184">
        <v>187.19</v>
      </c>
      <c r="I293" s="185"/>
      <c r="J293" s="186">
        <f>ROUND(I293*H293,2)</f>
        <v>0</v>
      </c>
      <c r="K293" s="182" t="s">
        <v>1193</v>
      </c>
      <c r="L293" s="41"/>
      <c r="M293" s="187" t="s">
        <v>19</v>
      </c>
      <c r="N293" s="188" t="s">
        <v>44</v>
      </c>
      <c r="O293" s="66"/>
      <c r="P293" s="189">
        <f>O293*H293</f>
        <v>0</v>
      </c>
      <c r="Q293" s="189">
        <v>0</v>
      </c>
      <c r="R293" s="189">
        <f>Q293*H293</f>
        <v>0</v>
      </c>
      <c r="S293" s="189">
        <v>0</v>
      </c>
      <c r="T293" s="190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91" t="s">
        <v>155</v>
      </c>
      <c r="AT293" s="191" t="s">
        <v>150</v>
      </c>
      <c r="AU293" s="191" t="s">
        <v>82</v>
      </c>
      <c r="AY293" s="19" t="s">
        <v>148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9" t="s">
        <v>80</v>
      </c>
      <c r="BK293" s="192">
        <f>ROUND(I293*H293,2)</f>
        <v>0</v>
      </c>
      <c r="BL293" s="19" t="s">
        <v>155</v>
      </c>
      <c r="BM293" s="191" t="s">
        <v>2297</v>
      </c>
    </row>
    <row r="294" spans="1:65" s="13" customFormat="1" ht="11.25">
      <c r="B294" s="198"/>
      <c r="C294" s="199"/>
      <c r="D294" s="200" t="s">
        <v>159</v>
      </c>
      <c r="E294" s="201" t="s">
        <v>19</v>
      </c>
      <c r="F294" s="202" t="s">
        <v>2298</v>
      </c>
      <c r="G294" s="199"/>
      <c r="H294" s="201" t="s">
        <v>19</v>
      </c>
      <c r="I294" s="203"/>
      <c r="J294" s="199"/>
      <c r="K294" s="199"/>
      <c r="L294" s="204"/>
      <c r="M294" s="205"/>
      <c r="N294" s="206"/>
      <c r="O294" s="206"/>
      <c r="P294" s="206"/>
      <c r="Q294" s="206"/>
      <c r="R294" s="206"/>
      <c r="S294" s="206"/>
      <c r="T294" s="207"/>
      <c r="AT294" s="208" t="s">
        <v>159</v>
      </c>
      <c r="AU294" s="208" t="s">
        <v>82</v>
      </c>
      <c r="AV294" s="13" t="s">
        <v>80</v>
      </c>
      <c r="AW294" s="13" t="s">
        <v>34</v>
      </c>
      <c r="AX294" s="13" t="s">
        <v>73</v>
      </c>
      <c r="AY294" s="208" t="s">
        <v>148</v>
      </c>
    </row>
    <row r="295" spans="1:65" s="14" customFormat="1" ht="11.25">
      <c r="B295" s="209"/>
      <c r="C295" s="210"/>
      <c r="D295" s="200" t="s">
        <v>159</v>
      </c>
      <c r="E295" s="211" t="s">
        <v>19</v>
      </c>
      <c r="F295" s="212" t="s">
        <v>2299</v>
      </c>
      <c r="G295" s="210"/>
      <c r="H295" s="213">
        <v>187.19</v>
      </c>
      <c r="I295" s="214"/>
      <c r="J295" s="210"/>
      <c r="K295" s="210"/>
      <c r="L295" s="215"/>
      <c r="M295" s="216"/>
      <c r="N295" s="217"/>
      <c r="O295" s="217"/>
      <c r="P295" s="217"/>
      <c r="Q295" s="217"/>
      <c r="R295" s="217"/>
      <c r="S295" s="217"/>
      <c r="T295" s="218"/>
      <c r="AT295" s="219" t="s">
        <v>159</v>
      </c>
      <c r="AU295" s="219" t="s">
        <v>82</v>
      </c>
      <c r="AV295" s="14" t="s">
        <v>82</v>
      </c>
      <c r="AW295" s="14" t="s">
        <v>34</v>
      </c>
      <c r="AX295" s="14" t="s">
        <v>73</v>
      </c>
      <c r="AY295" s="219" t="s">
        <v>148</v>
      </c>
    </row>
    <row r="296" spans="1:65" s="15" customFormat="1" ht="11.25">
      <c r="B296" s="220"/>
      <c r="C296" s="221"/>
      <c r="D296" s="200" t="s">
        <v>159</v>
      </c>
      <c r="E296" s="222" t="s">
        <v>19</v>
      </c>
      <c r="F296" s="223" t="s">
        <v>162</v>
      </c>
      <c r="G296" s="221"/>
      <c r="H296" s="224">
        <v>187.19</v>
      </c>
      <c r="I296" s="225"/>
      <c r="J296" s="221"/>
      <c r="K296" s="221"/>
      <c r="L296" s="226"/>
      <c r="M296" s="227"/>
      <c r="N296" s="228"/>
      <c r="O296" s="228"/>
      <c r="P296" s="228"/>
      <c r="Q296" s="228"/>
      <c r="R296" s="228"/>
      <c r="S296" s="228"/>
      <c r="T296" s="229"/>
      <c r="AT296" s="230" t="s">
        <v>159</v>
      </c>
      <c r="AU296" s="230" t="s">
        <v>82</v>
      </c>
      <c r="AV296" s="15" t="s">
        <v>155</v>
      </c>
      <c r="AW296" s="15" t="s">
        <v>34</v>
      </c>
      <c r="AX296" s="15" t="s">
        <v>80</v>
      </c>
      <c r="AY296" s="230" t="s">
        <v>148</v>
      </c>
    </row>
    <row r="297" spans="1:65" s="2" customFormat="1" ht="44.25" customHeight="1">
      <c r="A297" s="36"/>
      <c r="B297" s="37"/>
      <c r="C297" s="180" t="s">
        <v>417</v>
      </c>
      <c r="D297" s="180" t="s">
        <v>150</v>
      </c>
      <c r="E297" s="181" t="s">
        <v>1381</v>
      </c>
      <c r="F297" s="182" t="s">
        <v>1382</v>
      </c>
      <c r="G297" s="183" t="s">
        <v>222</v>
      </c>
      <c r="H297" s="184">
        <v>34.75</v>
      </c>
      <c r="I297" s="185"/>
      <c r="J297" s="186">
        <f>ROUND(I297*H297,2)</f>
        <v>0</v>
      </c>
      <c r="K297" s="182" t="s">
        <v>1193</v>
      </c>
      <c r="L297" s="41"/>
      <c r="M297" s="187" t="s">
        <v>19</v>
      </c>
      <c r="N297" s="188" t="s">
        <v>44</v>
      </c>
      <c r="O297" s="66"/>
      <c r="P297" s="189">
        <f>O297*H297</f>
        <v>0</v>
      </c>
      <c r="Q297" s="189">
        <v>0</v>
      </c>
      <c r="R297" s="189">
        <f>Q297*H297</f>
        <v>0</v>
      </c>
      <c r="S297" s="189">
        <v>0</v>
      </c>
      <c r="T297" s="190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91" t="s">
        <v>155</v>
      </c>
      <c r="AT297" s="191" t="s">
        <v>150</v>
      </c>
      <c r="AU297" s="191" t="s">
        <v>82</v>
      </c>
      <c r="AY297" s="19" t="s">
        <v>148</v>
      </c>
      <c r="BE297" s="192">
        <f>IF(N297="základní",J297,0)</f>
        <v>0</v>
      </c>
      <c r="BF297" s="192">
        <f>IF(N297="snížená",J297,0)</f>
        <v>0</v>
      </c>
      <c r="BG297" s="192">
        <f>IF(N297="zákl. přenesená",J297,0)</f>
        <v>0</v>
      </c>
      <c r="BH297" s="192">
        <f>IF(N297="sníž. přenesená",J297,0)</f>
        <v>0</v>
      </c>
      <c r="BI297" s="192">
        <f>IF(N297="nulová",J297,0)</f>
        <v>0</v>
      </c>
      <c r="BJ297" s="19" t="s">
        <v>80</v>
      </c>
      <c r="BK297" s="192">
        <f>ROUND(I297*H297,2)</f>
        <v>0</v>
      </c>
      <c r="BL297" s="19" t="s">
        <v>155</v>
      </c>
      <c r="BM297" s="191" t="s">
        <v>2300</v>
      </c>
    </row>
    <row r="298" spans="1:65" s="13" customFormat="1" ht="11.25">
      <c r="B298" s="198"/>
      <c r="C298" s="199"/>
      <c r="D298" s="200" t="s">
        <v>159</v>
      </c>
      <c r="E298" s="201" t="s">
        <v>19</v>
      </c>
      <c r="F298" s="202" t="s">
        <v>2301</v>
      </c>
      <c r="G298" s="199"/>
      <c r="H298" s="201" t="s">
        <v>19</v>
      </c>
      <c r="I298" s="203"/>
      <c r="J298" s="199"/>
      <c r="K298" s="199"/>
      <c r="L298" s="204"/>
      <c r="M298" s="205"/>
      <c r="N298" s="206"/>
      <c r="O298" s="206"/>
      <c r="P298" s="206"/>
      <c r="Q298" s="206"/>
      <c r="R298" s="206"/>
      <c r="S298" s="206"/>
      <c r="T298" s="207"/>
      <c r="AT298" s="208" t="s">
        <v>159</v>
      </c>
      <c r="AU298" s="208" t="s">
        <v>82</v>
      </c>
      <c r="AV298" s="13" t="s">
        <v>80</v>
      </c>
      <c r="AW298" s="13" t="s">
        <v>34</v>
      </c>
      <c r="AX298" s="13" t="s">
        <v>73</v>
      </c>
      <c r="AY298" s="208" t="s">
        <v>148</v>
      </c>
    </row>
    <row r="299" spans="1:65" s="13" customFormat="1" ht="11.25">
      <c r="B299" s="198"/>
      <c r="C299" s="199"/>
      <c r="D299" s="200" t="s">
        <v>159</v>
      </c>
      <c r="E299" s="201" t="s">
        <v>19</v>
      </c>
      <c r="F299" s="202" t="s">
        <v>2302</v>
      </c>
      <c r="G299" s="199"/>
      <c r="H299" s="201" t="s">
        <v>19</v>
      </c>
      <c r="I299" s="203"/>
      <c r="J299" s="199"/>
      <c r="K299" s="199"/>
      <c r="L299" s="204"/>
      <c r="M299" s="205"/>
      <c r="N299" s="206"/>
      <c r="O299" s="206"/>
      <c r="P299" s="206"/>
      <c r="Q299" s="206"/>
      <c r="R299" s="206"/>
      <c r="S299" s="206"/>
      <c r="T299" s="207"/>
      <c r="AT299" s="208" t="s">
        <v>159</v>
      </c>
      <c r="AU299" s="208" t="s">
        <v>82</v>
      </c>
      <c r="AV299" s="13" t="s">
        <v>80</v>
      </c>
      <c r="AW299" s="13" t="s">
        <v>34</v>
      </c>
      <c r="AX299" s="13" t="s">
        <v>73</v>
      </c>
      <c r="AY299" s="208" t="s">
        <v>148</v>
      </c>
    </row>
    <row r="300" spans="1:65" s="14" customFormat="1" ht="11.25">
      <c r="B300" s="209"/>
      <c r="C300" s="210"/>
      <c r="D300" s="200" t="s">
        <v>159</v>
      </c>
      <c r="E300" s="211" t="s">
        <v>19</v>
      </c>
      <c r="F300" s="212" t="s">
        <v>2303</v>
      </c>
      <c r="G300" s="210"/>
      <c r="H300" s="213">
        <v>17.899999999999999</v>
      </c>
      <c r="I300" s="214"/>
      <c r="J300" s="210"/>
      <c r="K300" s="210"/>
      <c r="L300" s="215"/>
      <c r="M300" s="216"/>
      <c r="N300" s="217"/>
      <c r="O300" s="217"/>
      <c r="P300" s="217"/>
      <c r="Q300" s="217"/>
      <c r="R300" s="217"/>
      <c r="S300" s="217"/>
      <c r="T300" s="218"/>
      <c r="AT300" s="219" t="s">
        <v>159</v>
      </c>
      <c r="AU300" s="219" t="s">
        <v>82</v>
      </c>
      <c r="AV300" s="14" t="s">
        <v>82</v>
      </c>
      <c r="AW300" s="14" t="s">
        <v>34</v>
      </c>
      <c r="AX300" s="14" t="s">
        <v>73</v>
      </c>
      <c r="AY300" s="219" t="s">
        <v>148</v>
      </c>
    </row>
    <row r="301" spans="1:65" s="13" customFormat="1" ht="11.25">
      <c r="B301" s="198"/>
      <c r="C301" s="199"/>
      <c r="D301" s="200" t="s">
        <v>159</v>
      </c>
      <c r="E301" s="201" t="s">
        <v>19</v>
      </c>
      <c r="F301" s="202" t="s">
        <v>2304</v>
      </c>
      <c r="G301" s="199"/>
      <c r="H301" s="201" t="s">
        <v>19</v>
      </c>
      <c r="I301" s="203"/>
      <c r="J301" s="199"/>
      <c r="K301" s="199"/>
      <c r="L301" s="204"/>
      <c r="M301" s="205"/>
      <c r="N301" s="206"/>
      <c r="O301" s="206"/>
      <c r="P301" s="206"/>
      <c r="Q301" s="206"/>
      <c r="R301" s="206"/>
      <c r="S301" s="206"/>
      <c r="T301" s="207"/>
      <c r="AT301" s="208" t="s">
        <v>159</v>
      </c>
      <c r="AU301" s="208" t="s">
        <v>82</v>
      </c>
      <c r="AV301" s="13" t="s">
        <v>80</v>
      </c>
      <c r="AW301" s="13" t="s">
        <v>34</v>
      </c>
      <c r="AX301" s="13" t="s">
        <v>73</v>
      </c>
      <c r="AY301" s="208" t="s">
        <v>148</v>
      </c>
    </row>
    <row r="302" spans="1:65" s="14" customFormat="1" ht="11.25">
      <c r="B302" s="209"/>
      <c r="C302" s="210"/>
      <c r="D302" s="200" t="s">
        <v>159</v>
      </c>
      <c r="E302" s="211" t="s">
        <v>19</v>
      </c>
      <c r="F302" s="212" t="s">
        <v>2305</v>
      </c>
      <c r="G302" s="210"/>
      <c r="H302" s="213">
        <v>16.850000000000001</v>
      </c>
      <c r="I302" s="214"/>
      <c r="J302" s="210"/>
      <c r="K302" s="210"/>
      <c r="L302" s="215"/>
      <c r="M302" s="216"/>
      <c r="N302" s="217"/>
      <c r="O302" s="217"/>
      <c r="P302" s="217"/>
      <c r="Q302" s="217"/>
      <c r="R302" s="217"/>
      <c r="S302" s="217"/>
      <c r="T302" s="218"/>
      <c r="AT302" s="219" t="s">
        <v>159</v>
      </c>
      <c r="AU302" s="219" t="s">
        <v>82</v>
      </c>
      <c r="AV302" s="14" t="s">
        <v>82</v>
      </c>
      <c r="AW302" s="14" t="s">
        <v>34</v>
      </c>
      <c r="AX302" s="14" t="s">
        <v>73</v>
      </c>
      <c r="AY302" s="219" t="s">
        <v>148</v>
      </c>
    </row>
    <row r="303" spans="1:65" s="15" customFormat="1" ht="11.25">
      <c r="B303" s="220"/>
      <c r="C303" s="221"/>
      <c r="D303" s="200" t="s">
        <v>159</v>
      </c>
      <c r="E303" s="222" t="s">
        <v>19</v>
      </c>
      <c r="F303" s="223" t="s">
        <v>162</v>
      </c>
      <c r="G303" s="221"/>
      <c r="H303" s="224">
        <v>34.75</v>
      </c>
      <c r="I303" s="225"/>
      <c r="J303" s="221"/>
      <c r="K303" s="221"/>
      <c r="L303" s="226"/>
      <c r="M303" s="227"/>
      <c r="N303" s="228"/>
      <c r="O303" s="228"/>
      <c r="P303" s="228"/>
      <c r="Q303" s="228"/>
      <c r="R303" s="228"/>
      <c r="S303" s="228"/>
      <c r="T303" s="229"/>
      <c r="AT303" s="230" t="s">
        <v>159</v>
      </c>
      <c r="AU303" s="230" t="s">
        <v>82</v>
      </c>
      <c r="AV303" s="15" t="s">
        <v>155</v>
      </c>
      <c r="AW303" s="15" t="s">
        <v>34</v>
      </c>
      <c r="AX303" s="15" t="s">
        <v>80</v>
      </c>
      <c r="AY303" s="230" t="s">
        <v>148</v>
      </c>
    </row>
    <row r="304" spans="1:65" s="2" customFormat="1" ht="44.25" customHeight="1">
      <c r="A304" s="36"/>
      <c r="B304" s="37"/>
      <c r="C304" s="180" t="s">
        <v>423</v>
      </c>
      <c r="D304" s="180" t="s">
        <v>150</v>
      </c>
      <c r="E304" s="181" t="s">
        <v>1384</v>
      </c>
      <c r="F304" s="182" t="s">
        <v>1385</v>
      </c>
      <c r="G304" s="183" t="s">
        <v>283</v>
      </c>
      <c r="H304" s="184">
        <v>3</v>
      </c>
      <c r="I304" s="185"/>
      <c r="J304" s="186">
        <f>ROUND(I304*H304,2)</f>
        <v>0</v>
      </c>
      <c r="K304" s="182" t="s">
        <v>1193</v>
      </c>
      <c r="L304" s="41"/>
      <c r="M304" s="187" t="s">
        <v>19</v>
      </c>
      <c r="N304" s="188" t="s">
        <v>44</v>
      </c>
      <c r="O304" s="66"/>
      <c r="P304" s="189">
        <f>O304*H304</f>
        <v>0</v>
      </c>
      <c r="Q304" s="189">
        <v>0</v>
      </c>
      <c r="R304" s="189">
        <f>Q304*H304</f>
        <v>0</v>
      </c>
      <c r="S304" s="189">
        <v>0</v>
      </c>
      <c r="T304" s="190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91" t="s">
        <v>155</v>
      </c>
      <c r="AT304" s="191" t="s">
        <v>150</v>
      </c>
      <c r="AU304" s="191" t="s">
        <v>82</v>
      </c>
      <c r="AY304" s="19" t="s">
        <v>148</v>
      </c>
      <c r="BE304" s="192">
        <f>IF(N304="základní",J304,0)</f>
        <v>0</v>
      </c>
      <c r="BF304" s="192">
        <f>IF(N304="snížená",J304,0)</f>
        <v>0</v>
      </c>
      <c r="BG304" s="192">
        <f>IF(N304="zákl. přenesená",J304,0)</f>
        <v>0</v>
      </c>
      <c r="BH304" s="192">
        <f>IF(N304="sníž. přenesená",J304,0)</f>
        <v>0</v>
      </c>
      <c r="BI304" s="192">
        <f>IF(N304="nulová",J304,0)</f>
        <v>0</v>
      </c>
      <c r="BJ304" s="19" t="s">
        <v>80</v>
      </c>
      <c r="BK304" s="192">
        <f>ROUND(I304*H304,2)</f>
        <v>0</v>
      </c>
      <c r="BL304" s="19" t="s">
        <v>155</v>
      </c>
      <c r="BM304" s="191" t="s">
        <v>2306</v>
      </c>
    </row>
    <row r="305" spans="1:65" s="13" customFormat="1" ht="11.25">
      <c r="B305" s="198"/>
      <c r="C305" s="199"/>
      <c r="D305" s="200" t="s">
        <v>159</v>
      </c>
      <c r="E305" s="201" t="s">
        <v>19</v>
      </c>
      <c r="F305" s="202" t="s">
        <v>2307</v>
      </c>
      <c r="G305" s="199"/>
      <c r="H305" s="201" t="s">
        <v>19</v>
      </c>
      <c r="I305" s="203"/>
      <c r="J305" s="199"/>
      <c r="K305" s="199"/>
      <c r="L305" s="204"/>
      <c r="M305" s="205"/>
      <c r="N305" s="206"/>
      <c r="O305" s="206"/>
      <c r="P305" s="206"/>
      <c r="Q305" s="206"/>
      <c r="R305" s="206"/>
      <c r="S305" s="206"/>
      <c r="T305" s="207"/>
      <c r="AT305" s="208" t="s">
        <v>159</v>
      </c>
      <c r="AU305" s="208" t="s">
        <v>82</v>
      </c>
      <c r="AV305" s="13" t="s">
        <v>80</v>
      </c>
      <c r="AW305" s="13" t="s">
        <v>34</v>
      </c>
      <c r="AX305" s="13" t="s">
        <v>73</v>
      </c>
      <c r="AY305" s="208" t="s">
        <v>148</v>
      </c>
    </row>
    <row r="306" spans="1:65" s="14" customFormat="1" ht="11.25">
      <c r="B306" s="209"/>
      <c r="C306" s="210"/>
      <c r="D306" s="200" t="s">
        <v>159</v>
      </c>
      <c r="E306" s="211" t="s">
        <v>19</v>
      </c>
      <c r="F306" s="212" t="s">
        <v>82</v>
      </c>
      <c r="G306" s="210"/>
      <c r="H306" s="213">
        <v>2</v>
      </c>
      <c r="I306" s="214"/>
      <c r="J306" s="210"/>
      <c r="K306" s="210"/>
      <c r="L306" s="215"/>
      <c r="M306" s="216"/>
      <c r="N306" s="217"/>
      <c r="O306" s="217"/>
      <c r="P306" s="217"/>
      <c r="Q306" s="217"/>
      <c r="R306" s="217"/>
      <c r="S306" s="217"/>
      <c r="T306" s="218"/>
      <c r="AT306" s="219" t="s">
        <v>159</v>
      </c>
      <c r="AU306" s="219" t="s">
        <v>82</v>
      </c>
      <c r="AV306" s="14" t="s">
        <v>82</v>
      </c>
      <c r="AW306" s="14" t="s">
        <v>34</v>
      </c>
      <c r="AX306" s="14" t="s">
        <v>73</v>
      </c>
      <c r="AY306" s="219" t="s">
        <v>148</v>
      </c>
    </row>
    <row r="307" spans="1:65" s="13" customFormat="1" ht="11.25">
      <c r="B307" s="198"/>
      <c r="C307" s="199"/>
      <c r="D307" s="200" t="s">
        <v>159</v>
      </c>
      <c r="E307" s="201" t="s">
        <v>19</v>
      </c>
      <c r="F307" s="202" t="s">
        <v>2308</v>
      </c>
      <c r="G307" s="199"/>
      <c r="H307" s="201" t="s">
        <v>19</v>
      </c>
      <c r="I307" s="203"/>
      <c r="J307" s="199"/>
      <c r="K307" s="199"/>
      <c r="L307" s="204"/>
      <c r="M307" s="205"/>
      <c r="N307" s="206"/>
      <c r="O307" s="206"/>
      <c r="P307" s="206"/>
      <c r="Q307" s="206"/>
      <c r="R307" s="206"/>
      <c r="S307" s="206"/>
      <c r="T307" s="207"/>
      <c r="AT307" s="208" t="s">
        <v>159</v>
      </c>
      <c r="AU307" s="208" t="s">
        <v>82</v>
      </c>
      <c r="AV307" s="13" t="s">
        <v>80</v>
      </c>
      <c r="AW307" s="13" t="s">
        <v>34</v>
      </c>
      <c r="AX307" s="13" t="s">
        <v>73</v>
      </c>
      <c r="AY307" s="208" t="s">
        <v>148</v>
      </c>
    </row>
    <row r="308" spans="1:65" s="14" customFormat="1" ht="11.25">
      <c r="B308" s="209"/>
      <c r="C308" s="210"/>
      <c r="D308" s="200" t="s">
        <v>159</v>
      </c>
      <c r="E308" s="211" t="s">
        <v>19</v>
      </c>
      <c r="F308" s="212" t="s">
        <v>80</v>
      </c>
      <c r="G308" s="210"/>
      <c r="H308" s="213">
        <v>1</v>
      </c>
      <c r="I308" s="214"/>
      <c r="J308" s="210"/>
      <c r="K308" s="210"/>
      <c r="L308" s="215"/>
      <c r="M308" s="216"/>
      <c r="N308" s="217"/>
      <c r="O308" s="217"/>
      <c r="P308" s="217"/>
      <c r="Q308" s="217"/>
      <c r="R308" s="217"/>
      <c r="S308" s="217"/>
      <c r="T308" s="218"/>
      <c r="AT308" s="219" t="s">
        <v>159</v>
      </c>
      <c r="AU308" s="219" t="s">
        <v>82</v>
      </c>
      <c r="AV308" s="14" t="s">
        <v>82</v>
      </c>
      <c r="AW308" s="14" t="s">
        <v>34</v>
      </c>
      <c r="AX308" s="14" t="s">
        <v>73</v>
      </c>
      <c r="AY308" s="219" t="s">
        <v>148</v>
      </c>
    </row>
    <row r="309" spans="1:65" s="15" customFormat="1" ht="11.25">
      <c r="B309" s="220"/>
      <c r="C309" s="221"/>
      <c r="D309" s="200" t="s">
        <v>159</v>
      </c>
      <c r="E309" s="222" t="s">
        <v>19</v>
      </c>
      <c r="F309" s="223" t="s">
        <v>162</v>
      </c>
      <c r="G309" s="221"/>
      <c r="H309" s="224">
        <v>3</v>
      </c>
      <c r="I309" s="225"/>
      <c r="J309" s="221"/>
      <c r="K309" s="221"/>
      <c r="L309" s="226"/>
      <c r="M309" s="227"/>
      <c r="N309" s="228"/>
      <c r="O309" s="228"/>
      <c r="P309" s="228"/>
      <c r="Q309" s="228"/>
      <c r="R309" s="228"/>
      <c r="S309" s="228"/>
      <c r="T309" s="229"/>
      <c r="AT309" s="230" t="s">
        <v>159</v>
      </c>
      <c r="AU309" s="230" t="s">
        <v>82</v>
      </c>
      <c r="AV309" s="15" t="s">
        <v>155</v>
      </c>
      <c r="AW309" s="15" t="s">
        <v>34</v>
      </c>
      <c r="AX309" s="15" t="s">
        <v>80</v>
      </c>
      <c r="AY309" s="230" t="s">
        <v>148</v>
      </c>
    </row>
    <row r="310" spans="1:65" s="2" customFormat="1" ht="49.15" customHeight="1">
      <c r="A310" s="36"/>
      <c r="B310" s="37"/>
      <c r="C310" s="180" t="s">
        <v>430</v>
      </c>
      <c r="D310" s="180" t="s">
        <v>150</v>
      </c>
      <c r="E310" s="181" t="s">
        <v>1448</v>
      </c>
      <c r="F310" s="182" t="s">
        <v>1449</v>
      </c>
      <c r="G310" s="183" t="s">
        <v>222</v>
      </c>
      <c r="H310" s="184">
        <v>152.5</v>
      </c>
      <c r="I310" s="185"/>
      <c r="J310" s="186">
        <f>ROUND(I310*H310,2)</f>
        <v>0</v>
      </c>
      <c r="K310" s="182" t="s">
        <v>1193</v>
      </c>
      <c r="L310" s="41"/>
      <c r="M310" s="187" t="s">
        <v>19</v>
      </c>
      <c r="N310" s="188" t="s">
        <v>44</v>
      </c>
      <c r="O310" s="66"/>
      <c r="P310" s="189">
        <f>O310*H310</f>
        <v>0</v>
      </c>
      <c r="Q310" s="189">
        <v>0</v>
      </c>
      <c r="R310" s="189">
        <f>Q310*H310</f>
        <v>0</v>
      </c>
      <c r="S310" s="189">
        <v>0</v>
      </c>
      <c r="T310" s="190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91" t="s">
        <v>155</v>
      </c>
      <c r="AT310" s="191" t="s">
        <v>150</v>
      </c>
      <c r="AU310" s="191" t="s">
        <v>82</v>
      </c>
      <c r="AY310" s="19" t="s">
        <v>148</v>
      </c>
      <c r="BE310" s="192">
        <f>IF(N310="základní",J310,0)</f>
        <v>0</v>
      </c>
      <c r="BF310" s="192">
        <f>IF(N310="snížená",J310,0)</f>
        <v>0</v>
      </c>
      <c r="BG310" s="192">
        <f>IF(N310="zákl. přenesená",J310,0)</f>
        <v>0</v>
      </c>
      <c r="BH310" s="192">
        <f>IF(N310="sníž. přenesená",J310,0)</f>
        <v>0</v>
      </c>
      <c r="BI310" s="192">
        <f>IF(N310="nulová",J310,0)</f>
        <v>0</v>
      </c>
      <c r="BJ310" s="19" t="s">
        <v>80</v>
      </c>
      <c r="BK310" s="192">
        <f>ROUND(I310*H310,2)</f>
        <v>0</v>
      </c>
      <c r="BL310" s="19" t="s">
        <v>155</v>
      </c>
      <c r="BM310" s="191" t="s">
        <v>2309</v>
      </c>
    </row>
    <row r="311" spans="1:65" s="13" customFormat="1" ht="11.25">
      <c r="B311" s="198"/>
      <c r="C311" s="199"/>
      <c r="D311" s="200" t="s">
        <v>159</v>
      </c>
      <c r="E311" s="201" t="s">
        <v>19</v>
      </c>
      <c r="F311" s="202" t="s">
        <v>2310</v>
      </c>
      <c r="G311" s="199"/>
      <c r="H311" s="201" t="s">
        <v>19</v>
      </c>
      <c r="I311" s="203"/>
      <c r="J311" s="199"/>
      <c r="K311" s="199"/>
      <c r="L311" s="204"/>
      <c r="M311" s="205"/>
      <c r="N311" s="206"/>
      <c r="O311" s="206"/>
      <c r="P311" s="206"/>
      <c r="Q311" s="206"/>
      <c r="R311" s="206"/>
      <c r="S311" s="206"/>
      <c r="T311" s="207"/>
      <c r="AT311" s="208" t="s">
        <v>159</v>
      </c>
      <c r="AU311" s="208" t="s">
        <v>82</v>
      </c>
      <c r="AV311" s="13" t="s">
        <v>80</v>
      </c>
      <c r="AW311" s="13" t="s">
        <v>34</v>
      </c>
      <c r="AX311" s="13" t="s">
        <v>73</v>
      </c>
      <c r="AY311" s="208" t="s">
        <v>148</v>
      </c>
    </row>
    <row r="312" spans="1:65" s="14" customFormat="1" ht="11.25">
      <c r="B312" s="209"/>
      <c r="C312" s="210"/>
      <c r="D312" s="200" t="s">
        <v>159</v>
      </c>
      <c r="E312" s="211" t="s">
        <v>19</v>
      </c>
      <c r="F312" s="212" t="s">
        <v>2311</v>
      </c>
      <c r="G312" s="210"/>
      <c r="H312" s="213">
        <v>0.5</v>
      </c>
      <c r="I312" s="214"/>
      <c r="J312" s="210"/>
      <c r="K312" s="210"/>
      <c r="L312" s="215"/>
      <c r="M312" s="216"/>
      <c r="N312" s="217"/>
      <c r="O312" s="217"/>
      <c r="P312" s="217"/>
      <c r="Q312" s="217"/>
      <c r="R312" s="217"/>
      <c r="S312" s="217"/>
      <c r="T312" s="218"/>
      <c r="AT312" s="219" t="s">
        <v>159</v>
      </c>
      <c r="AU312" s="219" t="s">
        <v>82</v>
      </c>
      <c r="AV312" s="14" t="s">
        <v>82</v>
      </c>
      <c r="AW312" s="14" t="s">
        <v>34</v>
      </c>
      <c r="AX312" s="14" t="s">
        <v>73</v>
      </c>
      <c r="AY312" s="219" t="s">
        <v>148</v>
      </c>
    </row>
    <row r="313" spans="1:65" s="13" customFormat="1" ht="11.25">
      <c r="B313" s="198"/>
      <c r="C313" s="199"/>
      <c r="D313" s="200" t="s">
        <v>159</v>
      </c>
      <c r="E313" s="201" t="s">
        <v>19</v>
      </c>
      <c r="F313" s="202" t="s">
        <v>2312</v>
      </c>
      <c r="G313" s="199"/>
      <c r="H313" s="201" t="s">
        <v>19</v>
      </c>
      <c r="I313" s="203"/>
      <c r="J313" s="199"/>
      <c r="K313" s="199"/>
      <c r="L313" s="204"/>
      <c r="M313" s="205"/>
      <c r="N313" s="206"/>
      <c r="O313" s="206"/>
      <c r="P313" s="206"/>
      <c r="Q313" s="206"/>
      <c r="R313" s="206"/>
      <c r="S313" s="206"/>
      <c r="T313" s="207"/>
      <c r="AT313" s="208" t="s">
        <v>159</v>
      </c>
      <c r="AU313" s="208" t="s">
        <v>82</v>
      </c>
      <c r="AV313" s="13" t="s">
        <v>80</v>
      </c>
      <c r="AW313" s="13" t="s">
        <v>34</v>
      </c>
      <c r="AX313" s="13" t="s">
        <v>73</v>
      </c>
      <c r="AY313" s="208" t="s">
        <v>148</v>
      </c>
    </row>
    <row r="314" spans="1:65" s="14" customFormat="1" ht="11.25">
      <c r="B314" s="209"/>
      <c r="C314" s="210"/>
      <c r="D314" s="200" t="s">
        <v>159</v>
      </c>
      <c r="E314" s="211" t="s">
        <v>19</v>
      </c>
      <c r="F314" s="212" t="s">
        <v>2313</v>
      </c>
      <c r="G314" s="210"/>
      <c r="H314" s="213">
        <v>152</v>
      </c>
      <c r="I314" s="214"/>
      <c r="J314" s="210"/>
      <c r="K314" s="210"/>
      <c r="L314" s="215"/>
      <c r="M314" s="216"/>
      <c r="N314" s="217"/>
      <c r="O314" s="217"/>
      <c r="P314" s="217"/>
      <c r="Q314" s="217"/>
      <c r="R314" s="217"/>
      <c r="S314" s="217"/>
      <c r="T314" s="218"/>
      <c r="AT314" s="219" t="s">
        <v>159</v>
      </c>
      <c r="AU314" s="219" t="s">
        <v>82</v>
      </c>
      <c r="AV314" s="14" t="s">
        <v>82</v>
      </c>
      <c r="AW314" s="14" t="s">
        <v>34</v>
      </c>
      <c r="AX314" s="14" t="s">
        <v>73</v>
      </c>
      <c r="AY314" s="219" t="s">
        <v>148</v>
      </c>
    </row>
    <row r="315" spans="1:65" s="15" customFormat="1" ht="11.25">
      <c r="B315" s="220"/>
      <c r="C315" s="221"/>
      <c r="D315" s="200" t="s">
        <v>159</v>
      </c>
      <c r="E315" s="222" t="s">
        <v>19</v>
      </c>
      <c r="F315" s="223" t="s">
        <v>162</v>
      </c>
      <c r="G315" s="221"/>
      <c r="H315" s="224">
        <v>152.5</v>
      </c>
      <c r="I315" s="225"/>
      <c r="J315" s="221"/>
      <c r="K315" s="221"/>
      <c r="L315" s="226"/>
      <c r="M315" s="227"/>
      <c r="N315" s="228"/>
      <c r="O315" s="228"/>
      <c r="P315" s="228"/>
      <c r="Q315" s="228"/>
      <c r="R315" s="228"/>
      <c r="S315" s="228"/>
      <c r="T315" s="229"/>
      <c r="AT315" s="230" t="s">
        <v>159</v>
      </c>
      <c r="AU315" s="230" t="s">
        <v>82</v>
      </c>
      <c r="AV315" s="15" t="s">
        <v>155</v>
      </c>
      <c r="AW315" s="15" t="s">
        <v>34</v>
      </c>
      <c r="AX315" s="15" t="s">
        <v>80</v>
      </c>
      <c r="AY315" s="230" t="s">
        <v>148</v>
      </c>
    </row>
    <row r="316" spans="1:65" s="2" customFormat="1" ht="49.15" customHeight="1">
      <c r="A316" s="36"/>
      <c r="B316" s="37"/>
      <c r="C316" s="180" t="s">
        <v>437</v>
      </c>
      <c r="D316" s="180" t="s">
        <v>150</v>
      </c>
      <c r="E316" s="181" t="s">
        <v>2314</v>
      </c>
      <c r="F316" s="182" t="s">
        <v>2315</v>
      </c>
      <c r="G316" s="183" t="s">
        <v>222</v>
      </c>
      <c r="H316" s="184">
        <v>0.105</v>
      </c>
      <c r="I316" s="185"/>
      <c r="J316" s="186">
        <f>ROUND(I316*H316,2)</f>
        <v>0</v>
      </c>
      <c r="K316" s="182" t="s">
        <v>1193</v>
      </c>
      <c r="L316" s="41"/>
      <c r="M316" s="187" t="s">
        <v>19</v>
      </c>
      <c r="N316" s="188" t="s">
        <v>44</v>
      </c>
      <c r="O316" s="66"/>
      <c r="P316" s="189">
        <f>O316*H316</f>
        <v>0</v>
      </c>
      <c r="Q316" s="189">
        <v>0</v>
      </c>
      <c r="R316" s="189">
        <f>Q316*H316</f>
        <v>0</v>
      </c>
      <c r="S316" s="189">
        <v>0</v>
      </c>
      <c r="T316" s="190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91" t="s">
        <v>155</v>
      </c>
      <c r="AT316" s="191" t="s">
        <v>150</v>
      </c>
      <c r="AU316" s="191" t="s">
        <v>82</v>
      </c>
      <c r="AY316" s="19" t="s">
        <v>148</v>
      </c>
      <c r="BE316" s="192">
        <f>IF(N316="základní",J316,0)</f>
        <v>0</v>
      </c>
      <c r="BF316" s="192">
        <f>IF(N316="snížená",J316,0)</f>
        <v>0</v>
      </c>
      <c r="BG316" s="192">
        <f>IF(N316="zákl. přenesená",J316,0)</f>
        <v>0</v>
      </c>
      <c r="BH316" s="192">
        <f>IF(N316="sníž. přenesená",J316,0)</f>
        <v>0</v>
      </c>
      <c r="BI316" s="192">
        <f>IF(N316="nulová",J316,0)</f>
        <v>0</v>
      </c>
      <c r="BJ316" s="19" t="s">
        <v>80</v>
      </c>
      <c r="BK316" s="192">
        <f>ROUND(I316*H316,2)</f>
        <v>0</v>
      </c>
      <c r="BL316" s="19" t="s">
        <v>155</v>
      </c>
      <c r="BM316" s="191" t="s">
        <v>2316</v>
      </c>
    </row>
    <row r="317" spans="1:65" s="13" customFormat="1" ht="11.25">
      <c r="B317" s="198"/>
      <c r="C317" s="199"/>
      <c r="D317" s="200" t="s">
        <v>159</v>
      </c>
      <c r="E317" s="201" t="s">
        <v>19</v>
      </c>
      <c r="F317" s="202" t="s">
        <v>2317</v>
      </c>
      <c r="G317" s="199"/>
      <c r="H317" s="201" t="s">
        <v>19</v>
      </c>
      <c r="I317" s="203"/>
      <c r="J317" s="199"/>
      <c r="K317" s="199"/>
      <c r="L317" s="204"/>
      <c r="M317" s="205"/>
      <c r="N317" s="206"/>
      <c r="O317" s="206"/>
      <c r="P317" s="206"/>
      <c r="Q317" s="206"/>
      <c r="R317" s="206"/>
      <c r="S317" s="206"/>
      <c r="T317" s="207"/>
      <c r="AT317" s="208" t="s">
        <v>159</v>
      </c>
      <c r="AU317" s="208" t="s">
        <v>82</v>
      </c>
      <c r="AV317" s="13" t="s">
        <v>80</v>
      </c>
      <c r="AW317" s="13" t="s">
        <v>34</v>
      </c>
      <c r="AX317" s="13" t="s">
        <v>73</v>
      </c>
      <c r="AY317" s="208" t="s">
        <v>148</v>
      </c>
    </row>
    <row r="318" spans="1:65" s="14" customFormat="1" ht="11.25">
      <c r="B318" s="209"/>
      <c r="C318" s="210"/>
      <c r="D318" s="200" t="s">
        <v>159</v>
      </c>
      <c r="E318" s="211" t="s">
        <v>19</v>
      </c>
      <c r="F318" s="212" t="s">
        <v>2318</v>
      </c>
      <c r="G318" s="210"/>
      <c r="H318" s="213">
        <v>1.9E-2</v>
      </c>
      <c r="I318" s="214"/>
      <c r="J318" s="210"/>
      <c r="K318" s="210"/>
      <c r="L318" s="215"/>
      <c r="M318" s="216"/>
      <c r="N318" s="217"/>
      <c r="O318" s="217"/>
      <c r="P318" s="217"/>
      <c r="Q318" s="217"/>
      <c r="R318" s="217"/>
      <c r="S318" s="217"/>
      <c r="T318" s="218"/>
      <c r="AT318" s="219" t="s">
        <v>159</v>
      </c>
      <c r="AU318" s="219" t="s">
        <v>82</v>
      </c>
      <c r="AV318" s="14" t="s">
        <v>82</v>
      </c>
      <c r="AW318" s="14" t="s">
        <v>34</v>
      </c>
      <c r="AX318" s="14" t="s">
        <v>73</v>
      </c>
      <c r="AY318" s="219" t="s">
        <v>148</v>
      </c>
    </row>
    <row r="319" spans="1:65" s="13" customFormat="1" ht="11.25">
      <c r="B319" s="198"/>
      <c r="C319" s="199"/>
      <c r="D319" s="200" t="s">
        <v>159</v>
      </c>
      <c r="E319" s="201" t="s">
        <v>19</v>
      </c>
      <c r="F319" s="202" t="s">
        <v>2319</v>
      </c>
      <c r="G319" s="199"/>
      <c r="H319" s="201" t="s">
        <v>19</v>
      </c>
      <c r="I319" s="203"/>
      <c r="J319" s="199"/>
      <c r="K319" s="199"/>
      <c r="L319" s="204"/>
      <c r="M319" s="205"/>
      <c r="N319" s="206"/>
      <c r="O319" s="206"/>
      <c r="P319" s="206"/>
      <c r="Q319" s="206"/>
      <c r="R319" s="206"/>
      <c r="S319" s="206"/>
      <c r="T319" s="207"/>
      <c r="AT319" s="208" t="s">
        <v>159</v>
      </c>
      <c r="AU319" s="208" t="s">
        <v>82</v>
      </c>
      <c r="AV319" s="13" t="s">
        <v>80</v>
      </c>
      <c r="AW319" s="13" t="s">
        <v>34</v>
      </c>
      <c r="AX319" s="13" t="s">
        <v>73</v>
      </c>
      <c r="AY319" s="208" t="s">
        <v>148</v>
      </c>
    </row>
    <row r="320" spans="1:65" s="14" customFormat="1" ht="11.25">
      <c r="B320" s="209"/>
      <c r="C320" s="210"/>
      <c r="D320" s="200" t="s">
        <v>159</v>
      </c>
      <c r="E320" s="211" t="s">
        <v>19</v>
      </c>
      <c r="F320" s="212" t="s">
        <v>2320</v>
      </c>
      <c r="G320" s="210"/>
      <c r="H320" s="213">
        <v>5.3999999999999999E-2</v>
      </c>
      <c r="I320" s="214"/>
      <c r="J320" s="210"/>
      <c r="K320" s="210"/>
      <c r="L320" s="215"/>
      <c r="M320" s="216"/>
      <c r="N320" s="217"/>
      <c r="O320" s="217"/>
      <c r="P320" s="217"/>
      <c r="Q320" s="217"/>
      <c r="R320" s="217"/>
      <c r="S320" s="217"/>
      <c r="T320" s="218"/>
      <c r="AT320" s="219" t="s">
        <v>159</v>
      </c>
      <c r="AU320" s="219" t="s">
        <v>82</v>
      </c>
      <c r="AV320" s="14" t="s">
        <v>82</v>
      </c>
      <c r="AW320" s="14" t="s">
        <v>34</v>
      </c>
      <c r="AX320" s="14" t="s">
        <v>73</v>
      </c>
      <c r="AY320" s="219" t="s">
        <v>148</v>
      </c>
    </row>
    <row r="321" spans="1:65" s="13" customFormat="1" ht="11.25">
      <c r="B321" s="198"/>
      <c r="C321" s="199"/>
      <c r="D321" s="200" t="s">
        <v>159</v>
      </c>
      <c r="E321" s="201" t="s">
        <v>19</v>
      </c>
      <c r="F321" s="202" t="s">
        <v>2321</v>
      </c>
      <c r="G321" s="199"/>
      <c r="H321" s="201" t="s">
        <v>19</v>
      </c>
      <c r="I321" s="203"/>
      <c r="J321" s="199"/>
      <c r="K321" s="199"/>
      <c r="L321" s="204"/>
      <c r="M321" s="205"/>
      <c r="N321" s="206"/>
      <c r="O321" s="206"/>
      <c r="P321" s="206"/>
      <c r="Q321" s="206"/>
      <c r="R321" s="206"/>
      <c r="S321" s="206"/>
      <c r="T321" s="207"/>
      <c r="AT321" s="208" t="s">
        <v>159</v>
      </c>
      <c r="AU321" s="208" t="s">
        <v>82</v>
      </c>
      <c r="AV321" s="13" t="s">
        <v>80</v>
      </c>
      <c r="AW321" s="13" t="s">
        <v>34</v>
      </c>
      <c r="AX321" s="13" t="s">
        <v>73</v>
      </c>
      <c r="AY321" s="208" t="s">
        <v>148</v>
      </c>
    </row>
    <row r="322" spans="1:65" s="14" customFormat="1" ht="11.25">
      <c r="B322" s="209"/>
      <c r="C322" s="210"/>
      <c r="D322" s="200" t="s">
        <v>159</v>
      </c>
      <c r="E322" s="211" t="s">
        <v>19</v>
      </c>
      <c r="F322" s="212" t="s">
        <v>2322</v>
      </c>
      <c r="G322" s="210"/>
      <c r="H322" s="213">
        <v>3.2000000000000001E-2</v>
      </c>
      <c r="I322" s="214"/>
      <c r="J322" s="210"/>
      <c r="K322" s="210"/>
      <c r="L322" s="215"/>
      <c r="M322" s="216"/>
      <c r="N322" s="217"/>
      <c r="O322" s="217"/>
      <c r="P322" s="217"/>
      <c r="Q322" s="217"/>
      <c r="R322" s="217"/>
      <c r="S322" s="217"/>
      <c r="T322" s="218"/>
      <c r="AT322" s="219" t="s">
        <v>159</v>
      </c>
      <c r="AU322" s="219" t="s">
        <v>82</v>
      </c>
      <c r="AV322" s="14" t="s">
        <v>82</v>
      </c>
      <c r="AW322" s="14" t="s">
        <v>34</v>
      </c>
      <c r="AX322" s="14" t="s">
        <v>73</v>
      </c>
      <c r="AY322" s="219" t="s">
        <v>148</v>
      </c>
    </row>
    <row r="323" spans="1:65" s="15" customFormat="1" ht="11.25">
      <c r="B323" s="220"/>
      <c r="C323" s="221"/>
      <c r="D323" s="200" t="s">
        <v>159</v>
      </c>
      <c r="E323" s="222" t="s">
        <v>19</v>
      </c>
      <c r="F323" s="223" t="s">
        <v>162</v>
      </c>
      <c r="G323" s="221"/>
      <c r="H323" s="224">
        <v>0.105</v>
      </c>
      <c r="I323" s="225"/>
      <c r="J323" s="221"/>
      <c r="K323" s="221"/>
      <c r="L323" s="226"/>
      <c r="M323" s="227"/>
      <c r="N323" s="228"/>
      <c r="O323" s="228"/>
      <c r="P323" s="228"/>
      <c r="Q323" s="228"/>
      <c r="R323" s="228"/>
      <c r="S323" s="228"/>
      <c r="T323" s="229"/>
      <c r="AT323" s="230" t="s">
        <v>159</v>
      </c>
      <c r="AU323" s="230" t="s">
        <v>82</v>
      </c>
      <c r="AV323" s="15" t="s">
        <v>155</v>
      </c>
      <c r="AW323" s="15" t="s">
        <v>34</v>
      </c>
      <c r="AX323" s="15" t="s">
        <v>80</v>
      </c>
      <c r="AY323" s="230" t="s">
        <v>148</v>
      </c>
    </row>
    <row r="324" spans="1:65" s="2" customFormat="1" ht="49.15" customHeight="1">
      <c r="A324" s="36"/>
      <c r="B324" s="37"/>
      <c r="C324" s="180" t="s">
        <v>443</v>
      </c>
      <c r="D324" s="180" t="s">
        <v>150</v>
      </c>
      <c r="E324" s="181" t="s">
        <v>2323</v>
      </c>
      <c r="F324" s="182" t="s">
        <v>2324</v>
      </c>
      <c r="G324" s="183" t="s">
        <v>222</v>
      </c>
      <c r="H324" s="184">
        <v>9</v>
      </c>
      <c r="I324" s="185"/>
      <c r="J324" s="186">
        <f>ROUND(I324*H324,2)</f>
        <v>0</v>
      </c>
      <c r="K324" s="182" t="s">
        <v>1193</v>
      </c>
      <c r="L324" s="41"/>
      <c r="M324" s="187" t="s">
        <v>19</v>
      </c>
      <c r="N324" s="188" t="s">
        <v>44</v>
      </c>
      <c r="O324" s="66"/>
      <c r="P324" s="189">
        <f>O324*H324</f>
        <v>0</v>
      </c>
      <c r="Q324" s="189">
        <v>0</v>
      </c>
      <c r="R324" s="189">
        <f>Q324*H324</f>
        <v>0</v>
      </c>
      <c r="S324" s="189">
        <v>0</v>
      </c>
      <c r="T324" s="190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91" t="s">
        <v>155</v>
      </c>
      <c r="AT324" s="191" t="s">
        <v>150</v>
      </c>
      <c r="AU324" s="191" t="s">
        <v>82</v>
      </c>
      <c r="AY324" s="19" t="s">
        <v>148</v>
      </c>
      <c r="BE324" s="192">
        <f>IF(N324="základní",J324,0)</f>
        <v>0</v>
      </c>
      <c r="BF324" s="192">
        <f>IF(N324="snížená",J324,0)</f>
        <v>0</v>
      </c>
      <c r="BG324" s="192">
        <f>IF(N324="zákl. přenesená",J324,0)</f>
        <v>0</v>
      </c>
      <c r="BH324" s="192">
        <f>IF(N324="sníž. přenesená",J324,0)</f>
        <v>0</v>
      </c>
      <c r="BI324" s="192">
        <f>IF(N324="nulová",J324,0)</f>
        <v>0</v>
      </c>
      <c r="BJ324" s="19" t="s">
        <v>80</v>
      </c>
      <c r="BK324" s="192">
        <f>ROUND(I324*H324,2)</f>
        <v>0</v>
      </c>
      <c r="BL324" s="19" t="s">
        <v>155</v>
      </c>
      <c r="BM324" s="191" t="s">
        <v>2325</v>
      </c>
    </row>
    <row r="325" spans="1:65" s="13" customFormat="1" ht="11.25">
      <c r="B325" s="198"/>
      <c r="C325" s="199"/>
      <c r="D325" s="200" t="s">
        <v>159</v>
      </c>
      <c r="E325" s="201" t="s">
        <v>19</v>
      </c>
      <c r="F325" s="202" t="s">
        <v>2326</v>
      </c>
      <c r="G325" s="199"/>
      <c r="H325" s="201" t="s">
        <v>19</v>
      </c>
      <c r="I325" s="203"/>
      <c r="J325" s="199"/>
      <c r="K325" s="199"/>
      <c r="L325" s="204"/>
      <c r="M325" s="205"/>
      <c r="N325" s="206"/>
      <c r="O325" s="206"/>
      <c r="P325" s="206"/>
      <c r="Q325" s="206"/>
      <c r="R325" s="206"/>
      <c r="S325" s="206"/>
      <c r="T325" s="207"/>
      <c r="AT325" s="208" t="s">
        <v>159</v>
      </c>
      <c r="AU325" s="208" t="s">
        <v>82</v>
      </c>
      <c r="AV325" s="13" t="s">
        <v>80</v>
      </c>
      <c r="AW325" s="13" t="s">
        <v>34</v>
      </c>
      <c r="AX325" s="13" t="s">
        <v>73</v>
      </c>
      <c r="AY325" s="208" t="s">
        <v>148</v>
      </c>
    </row>
    <row r="326" spans="1:65" s="14" customFormat="1" ht="11.25">
      <c r="B326" s="209"/>
      <c r="C326" s="210"/>
      <c r="D326" s="200" t="s">
        <v>159</v>
      </c>
      <c r="E326" s="211" t="s">
        <v>19</v>
      </c>
      <c r="F326" s="212" t="s">
        <v>2327</v>
      </c>
      <c r="G326" s="210"/>
      <c r="H326" s="213">
        <v>9</v>
      </c>
      <c r="I326" s="214"/>
      <c r="J326" s="210"/>
      <c r="K326" s="210"/>
      <c r="L326" s="215"/>
      <c r="M326" s="216"/>
      <c r="N326" s="217"/>
      <c r="O326" s="217"/>
      <c r="P326" s="217"/>
      <c r="Q326" s="217"/>
      <c r="R326" s="217"/>
      <c r="S326" s="217"/>
      <c r="T326" s="218"/>
      <c r="AT326" s="219" t="s">
        <v>159</v>
      </c>
      <c r="AU326" s="219" t="s">
        <v>82</v>
      </c>
      <c r="AV326" s="14" t="s">
        <v>82</v>
      </c>
      <c r="AW326" s="14" t="s">
        <v>34</v>
      </c>
      <c r="AX326" s="14" t="s">
        <v>73</v>
      </c>
      <c r="AY326" s="219" t="s">
        <v>148</v>
      </c>
    </row>
    <row r="327" spans="1:65" s="15" customFormat="1" ht="11.25">
      <c r="B327" s="220"/>
      <c r="C327" s="221"/>
      <c r="D327" s="200" t="s">
        <v>159</v>
      </c>
      <c r="E327" s="222" t="s">
        <v>19</v>
      </c>
      <c r="F327" s="223" t="s">
        <v>162</v>
      </c>
      <c r="G327" s="221"/>
      <c r="H327" s="224">
        <v>9</v>
      </c>
      <c r="I327" s="225"/>
      <c r="J327" s="221"/>
      <c r="K327" s="221"/>
      <c r="L327" s="226"/>
      <c r="M327" s="227"/>
      <c r="N327" s="228"/>
      <c r="O327" s="228"/>
      <c r="P327" s="228"/>
      <c r="Q327" s="228"/>
      <c r="R327" s="228"/>
      <c r="S327" s="228"/>
      <c r="T327" s="229"/>
      <c r="AT327" s="230" t="s">
        <v>159</v>
      </c>
      <c r="AU327" s="230" t="s">
        <v>82</v>
      </c>
      <c r="AV327" s="15" t="s">
        <v>155</v>
      </c>
      <c r="AW327" s="15" t="s">
        <v>34</v>
      </c>
      <c r="AX327" s="15" t="s">
        <v>80</v>
      </c>
      <c r="AY327" s="230" t="s">
        <v>148</v>
      </c>
    </row>
    <row r="328" spans="1:65" s="2" customFormat="1" ht="49.15" customHeight="1">
      <c r="A328" s="36"/>
      <c r="B328" s="37"/>
      <c r="C328" s="180" t="s">
        <v>448</v>
      </c>
      <c r="D328" s="180" t="s">
        <v>150</v>
      </c>
      <c r="E328" s="181" t="s">
        <v>1397</v>
      </c>
      <c r="F328" s="182" t="s">
        <v>1398</v>
      </c>
      <c r="G328" s="183" t="s">
        <v>222</v>
      </c>
      <c r="H328" s="184">
        <v>7.95</v>
      </c>
      <c r="I328" s="185"/>
      <c r="J328" s="186">
        <f>ROUND(I328*H328,2)</f>
        <v>0</v>
      </c>
      <c r="K328" s="182" t="s">
        <v>1193</v>
      </c>
      <c r="L328" s="41"/>
      <c r="M328" s="187" t="s">
        <v>19</v>
      </c>
      <c r="N328" s="188" t="s">
        <v>44</v>
      </c>
      <c r="O328" s="66"/>
      <c r="P328" s="189">
        <f>O328*H328</f>
        <v>0</v>
      </c>
      <c r="Q328" s="189">
        <v>0</v>
      </c>
      <c r="R328" s="189">
        <f>Q328*H328</f>
        <v>0</v>
      </c>
      <c r="S328" s="189">
        <v>0</v>
      </c>
      <c r="T328" s="190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91" t="s">
        <v>155</v>
      </c>
      <c r="AT328" s="191" t="s">
        <v>150</v>
      </c>
      <c r="AU328" s="191" t="s">
        <v>82</v>
      </c>
      <c r="AY328" s="19" t="s">
        <v>148</v>
      </c>
      <c r="BE328" s="192">
        <f>IF(N328="základní",J328,0)</f>
        <v>0</v>
      </c>
      <c r="BF328" s="192">
        <f>IF(N328="snížená",J328,0)</f>
        <v>0</v>
      </c>
      <c r="BG328" s="192">
        <f>IF(N328="zákl. přenesená",J328,0)</f>
        <v>0</v>
      </c>
      <c r="BH328" s="192">
        <f>IF(N328="sníž. přenesená",J328,0)</f>
        <v>0</v>
      </c>
      <c r="BI328" s="192">
        <f>IF(N328="nulová",J328,0)</f>
        <v>0</v>
      </c>
      <c r="BJ328" s="19" t="s">
        <v>80</v>
      </c>
      <c r="BK328" s="192">
        <f>ROUND(I328*H328,2)</f>
        <v>0</v>
      </c>
      <c r="BL328" s="19" t="s">
        <v>155</v>
      </c>
      <c r="BM328" s="191" t="s">
        <v>2328</v>
      </c>
    </row>
    <row r="329" spans="1:65" s="13" customFormat="1" ht="11.25">
      <c r="B329" s="198"/>
      <c r="C329" s="199"/>
      <c r="D329" s="200" t="s">
        <v>159</v>
      </c>
      <c r="E329" s="201" t="s">
        <v>19</v>
      </c>
      <c r="F329" s="202" t="s">
        <v>2329</v>
      </c>
      <c r="G329" s="199"/>
      <c r="H329" s="201" t="s">
        <v>19</v>
      </c>
      <c r="I329" s="203"/>
      <c r="J329" s="199"/>
      <c r="K329" s="199"/>
      <c r="L329" s="204"/>
      <c r="M329" s="205"/>
      <c r="N329" s="206"/>
      <c r="O329" s="206"/>
      <c r="P329" s="206"/>
      <c r="Q329" s="206"/>
      <c r="R329" s="206"/>
      <c r="S329" s="206"/>
      <c r="T329" s="207"/>
      <c r="AT329" s="208" t="s">
        <v>159</v>
      </c>
      <c r="AU329" s="208" t="s">
        <v>82</v>
      </c>
      <c r="AV329" s="13" t="s">
        <v>80</v>
      </c>
      <c r="AW329" s="13" t="s">
        <v>34</v>
      </c>
      <c r="AX329" s="13" t="s">
        <v>73</v>
      </c>
      <c r="AY329" s="208" t="s">
        <v>148</v>
      </c>
    </row>
    <row r="330" spans="1:65" s="14" customFormat="1" ht="11.25">
      <c r="B330" s="209"/>
      <c r="C330" s="210"/>
      <c r="D330" s="200" t="s">
        <v>159</v>
      </c>
      <c r="E330" s="211" t="s">
        <v>19</v>
      </c>
      <c r="F330" s="212" t="s">
        <v>2330</v>
      </c>
      <c r="G330" s="210"/>
      <c r="H330" s="213">
        <v>7.95</v>
      </c>
      <c r="I330" s="214"/>
      <c r="J330" s="210"/>
      <c r="K330" s="210"/>
      <c r="L330" s="215"/>
      <c r="M330" s="216"/>
      <c r="N330" s="217"/>
      <c r="O330" s="217"/>
      <c r="P330" s="217"/>
      <c r="Q330" s="217"/>
      <c r="R330" s="217"/>
      <c r="S330" s="217"/>
      <c r="T330" s="218"/>
      <c r="AT330" s="219" t="s">
        <v>159</v>
      </c>
      <c r="AU330" s="219" t="s">
        <v>82</v>
      </c>
      <c r="AV330" s="14" t="s">
        <v>82</v>
      </c>
      <c r="AW330" s="14" t="s">
        <v>34</v>
      </c>
      <c r="AX330" s="14" t="s">
        <v>73</v>
      </c>
      <c r="AY330" s="219" t="s">
        <v>148</v>
      </c>
    </row>
    <row r="331" spans="1:65" s="15" customFormat="1" ht="11.25">
      <c r="B331" s="220"/>
      <c r="C331" s="221"/>
      <c r="D331" s="200" t="s">
        <v>159</v>
      </c>
      <c r="E331" s="222" t="s">
        <v>19</v>
      </c>
      <c r="F331" s="223" t="s">
        <v>162</v>
      </c>
      <c r="G331" s="221"/>
      <c r="H331" s="224">
        <v>7.95</v>
      </c>
      <c r="I331" s="225"/>
      <c r="J331" s="221"/>
      <c r="K331" s="221"/>
      <c r="L331" s="226"/>
      <c r="M331" s="227"/>
      <c r="N331" s="228"/>
      <c r="O331" s="228"/>
      <c r="P331" s="228"/>
      <c r="Q331" s="228"/>
      <c r="R331" s="228"/>
      <c r="S331" s="228"/>
      <c r="T331" s="229"/>
      <c r="AT331" s="230" t="s">
        <v>159</v>
      </c>
      <c r="AU331" s="230" t="s">
        <v>82</v>
      </c>
      <c r="AV331" s="15" t="s">
        <v>155</v>
      </c>
      <c r="AW331" s="15" t="s">
        <v>34</v>
      </c>
      <c r="AX331" s="15" t="s">
        <v>80</v>
      </c>
      <c r="AY331" s="230" t="s">
        <v>148</v>
      </c>
    </row>
    <row r="332" spans="1:65" s="12" customFormat="1" ht="25.9" customHeight="1">
      <c r="B332" s="164"/>
      <c r="C332" s="165"/>
      <c r="D332" s="166" t="s">
        <v>72</v>
      </c>
      <c r="E332" s="167" t="s">
        <v>1168</v>
      </c>
      <c r="F332" s="167" t="s">
        <v>1169</v>
      </c>
      <c r="G332" s="165"/>
      <c r="H332" s="165"/>
      <c r="I332" s="168"/>
      <c r="J332" s="169">
        <f>BK332</f>
        <v>0</v>
      </c>
      <c r="K332" s="165"/>
      <c r="L332" s="170"/>
      <c r="M332" s="171"/>
      <c r="N332" s="172"/>
      <c r="O332" s="172"/>
      <c r="P332" s="173">
        <f>SUM(P333:P339)</f>
        <v>0</v>
      </c>
      <c r="Q332" s="172"/>
      <c r="R332" s="173">
        <f>SUM(R333:R339)</f>
        <v>0</v>
      </c>
      <c r="S332" s="172"/>
      <c r="T332" s="174">
        <f>SUM(T333:T339)</f>
        <v>0</v>
      </c>
      <c r="AR332" s="175" t="s">
        <v>155</v>
      </c>
      <c r="AT332" s="176" t="s">
        <v>72</v>
      </c>
      <c r="AU332" s="176" t="s">
        <v>73</v>
      </c>
      <c r="AY332" s="175" t="s">
        <v>148</v>
      </c>
      <c r="BK332" s="177">
        <f>SUM(BK333:BK339)</f>
        <v>0</v>
      </c>
    </row>
    <row r="333" spans="1:65" s="2" customFormat="1" ht="78" customHeight="1">
      <c r="A333" s="36"/>
      <c r="B333" s="37"/>
      <c r="C333" s="180" t="s">
        <v>463</v>
      </c>
      <c r="D333" s="180" t="s">
        <v>150</v>
      </c>
      <c r="E333" s="181" t="s">
        <v>2331</v>
      </c>
      <c r="F333" s="182" t="s">
        <v>2332</v>
      </c>
      <c r="G333" s="183" t="s">
        <v>222</v>
      </c>
      <c r="H333" s="184">
        <v>317.38200000000001</v>
      </c>
      <c r="I333" s="185"/>
      <c r="J333" s="186">
        <f>ROUND(I333*H333,2)</f>
        <v>0</v>
      </c>
      <c r="K333" s="182" t="s">
        <v>1193</v>
      </c>
      <c r="L333" s="41"/>
      <c r="M333" s="187" t="s">
        <v>19</v>
      </c>
      <c r="N333" s="188" t="s">
        <v>44</v>
      </c>
      <c r="O333" s="66"/>
      <c r="P333" s="189">
        <f>O333*H333</f>
        <v>0</v>
      </c>
      <c r="Q333" s="189">
        <v>0</v>
      </c>
      <c r="R333" s="189">
        <f>Q333*H333</f>
        <v>0</v>
      </c>
      <c r="S333" s="189">
        <v>0</v>
      </c>
      <c r="T333" s="190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91" t="s">
        <v>1173</v>
      </c>
      <c r="AT333" s="191" t="s">
        <v>150</v>
      </c>
      <c r="AU333" s="191" t="s">
        <v>80</v>
      </c>
      <c r="AY333" s="19" t="s">
        <v>148</v>
      </c>
      <c r="BE333" s="192">
        <f>IF(N333="základní",J333,0)</f>
        <v>0</v>
      </c>
      <c r="BF333" s="192">
        <f>IF(N333="snížená",J333,0)</f>
        <v>0</v>
      </c>
      <c r="BG333" s="192">
        <f>IF(N333="zákl. přenesená",J333,0)</f>
        <v>0</v>
      </c>
      <c r="BH333" s="192">
        <f>IF(N333="sníž. přenesená",J333,0)</f>
        <v>0</v>
      </c>
      <c r="BI333" s="192">
        <f>IF(N333="nulová",J333,0)</f>
        <v>0</v>
      </c>
      <c r="BJ333" s="19" t="s">
        <v>80</v>
      </c>
      <c r="BK333" s="192">
        <f>ROUND(I333*H333,2)</f>
        <v>0</v>
      </c>
      <c r="BL333" s="19" t="s">
        <v>1173</v>
      </c>
      <c r="BM333" s="191" t="s">
        <v>2333</v>
      </c>
    </row>
    <row r="334" spans="1:65" s="2" customFormat="1" ht="19.5">
      <c r="A334" s="36"/>
      <c r="B334" s="37"/>
      <c r="C334" s="38"/>
      <c r="D334" s="200" t="s">
        <v>289</v>
      </c>
      <c r="E334" s="38"/>
      <c r="F334" s="241" t="s">
        <v>2334</v>
      </c>
      <c r="G334" s="38"/>
      <c r="H334" s="38"/>
      <c r="I334" s="195"/>
      <c r="J334" s="38"/>
      <c r="K334" s="38"/>
      <c r="L334" s="41"/>
      <c r="M334" s="196"/>
      <c r="N334" s="197"/>
      <c r="O334" s="66"/>
      <c r="P334" s="66"/>
      <c r="Q334" s="66"/>
      <c r="R334" s="66"/>
      <c r="S334" s="66"/>
      <c r="T334" s="67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9" t="s">
        <v>289</v>
      </c>
      <c r="AU334" s="19" t="s">
        <v>80</v>
      </c>
    </row>
    <row r="335" spans="1:65" s="13" customFormat="1" ht="11.25">
      <c r="B335" s="198"/>
      <c r="C335" s="199"/>
      <c r="D335" s="200" t="s">
        <v>159</v>
      </c>
      <c r="E335" s="201" t="s">
        <v>19</v>
      </c>
      <c r="F335" s="202" t="s">
        <v>2335</v>
      </c>
      <c r="G335" s="199"/>
      <c r="H335" s="201" t="s">
        <v>19</v>
      </c>
      <c r="I335" s="203"/>
      <c r="J335" s="199"/>
      <c r="K335" s="199"/>
      <c r="L335" s="204"/>
      <c r="M335" s="205"/>
      <c r="N335" s="206"/>
      <c r="O335" s="206"/>
      <c r="P335" s="206"/>
      <c r="Q335" s="206"/>
      <c r="R335" s="206"/>
      <c r="S335" s="206"/>
      <c r="T335" s="207"/>
      <c r="AT335" s="208" t="s">
        <v>159</v>
      </c>
      <c r="AU335" s="208" t="s">
        <v>80</v>
      </c>
      <c r="AV335" s="13" t="s">
        <v>80</v>
      </c>
      <c r="AW335" s="13" t="s">
        <v>34</v>
      </c>
      <c r="AX335" s="13" t="s">
        <v>73</v>
      </c>
      <c r="AY335" s="208" t="s">
        <v>148</v>
      </c>
    </row>
    <row r="336" spans="1:65" s="14" customFormat="1" ht="11.25">
      <c r="B336" s="209"/>
      <c r="C336" s="210"/>
      <c r="D336" s="200" t="s">
        <v>159</v>
      </c>
      <c r="E336" s="211" t="s">
        <v>19</v>
      </c>
      <c r="F336" s="212" t="s">
        <v>2336</v>
      </c>
      <c r="G336" s="210"/>
      <c r="H336" s="213">
        <v>316.2</v>
      </c>
      <c r="I336" s="214"/>
      <c r="J336" s="210"/>
      <c r="K336" s="210"/>
      <c r="L336" s="215"/>
      <c r="M336" s="216"/>
      <c r="N336" s="217"/>
      <c r="O336" s="217"/>
      <c r="P336" s="217"/>
      <c r="Q336" s="217"/>
      <c r="R336" s="217"/>
      <c r="S336" s="217"/>
      <c r="T336" s="218"/>
      <c r="AT336" s="219" t="s">
        <v>159</v>
      </c>
      <c r="AU336" s="219" t="s">
        <v>80</v>
      </c>
      <c r="AV336" s="14" t="s">
        <v>82</v>
      </c>
      <c r="AW336" s="14" t="s">
        <v>34</v>
      </c>
      <c r="AX336" s="14" t="s">
        <v>73</v>
      </c>
      <c r="AY336" s="219" t="s">
        <v>148</v>
      </c>
    </row>
    <row r="337" spans="1:51" s="13" customFormat="1" ht="11.25">
      <c r="B337" s="198"/>
      <c r="C337" s="199"/>
      <c r="D337" s="200" t="s">
        <v>159</v>
      </c>
      <c r="E337" s="201" t="s">
        <v>19</v>
      </c>
      <c r="F337" s="202" t="s">
        <v>2337</v>
      </c>
      <c r="G337" s="199"/>
      <c r="H337" s="201" t="s">
        <v>19</v>
      </c>
      <c r="I337" s="203"/>
      <c r="J337" s="199"/>
      <c r="K337" s="199"/>
      <c r="L337" s="204"/>
      <c r="M337" s="205"/>
      <c r="N337" s="206"/>
      <c r="O337" s="206"/>
      <c r="P337" s="206"/>
      <c r="Q337" s="206"/>
      <c r="R337" s="206"/>
      <c r="S337" s="206"/>
      <c r="T337" s="207"/>
      <c r="AT337" s="208" t="s">
        <v>159</v>
      </c>
      <c r="AU337" s="208" t="s">
        <v>80</v>
      </c>
      <c r="AV337" s="13" t="s">
        <v>80</v>
      </c>
      <c r="AW337" s="13" t="s">
        <v>34</v>
      </c>
      <c r="AX337" s="13" t="s">
        <v>73</v>
      </c>
      <c r="AY337" s="208" t="s">
        <v>148</v>
      </c>
    </row>
    <row r="338" spans="1:51" s="14" customFormat="1" ht="11.25">
      <c r="B338" s="209"/>
      <c r="C338" s="210"/>
      <c r="D338" s="200" t="s">
        <v>159</v>
      </c>
      <c r="E338" s="211" t="s">
        <v>19</v>
      </c>
      <c r="F338" s="212" t="s">
        <v>2338</v>
      </c>
      <c r="G338" s="210"/>
      <c r="H338" s="213">
        <v>1.1819999999999999</v>
      </c>
      <c r="I338" s="214"/>
      <c r="J338" s="210"/>
      <c r="K338" s="210"/>
      <c r="L338" s="215"/>
      <c r="M338" s="216"/>
      <c r="N338" s="217"/>
      <c r="O338" s="217"/>
      <c r="P338" s="217"/>
      <c r="Q338" s="217"/>
      <c r="R338" s="217"/>
      <c r="S338" s="217"/>
      <c r="T338" s="218"/>
      <c r="AT338" s="219" t="s">
        <v>159</v>
      </c>
      <c r="AU338" s="219" t="s">
        <v>80</v>
      </c>
      <c r="AV338" s="14" t="s">
        <v>82</v>
      </c>
      <c r="AW338" s="14" t="s">
        <v>34</v>
      </c>
      <c r="AX338" s="14" t="s">
        <v>73</v>
      </c>
      <c r="AY338" s="219" t="s">
        <v>148</v>
      </c>
    </row>
    <row r="339" spans="1:51" s="15" customFormat="1" ht="11.25">
      <c r="B339" s="220"/>
      <c r="C339" s="221"/>
      <c r="D339" s="200" t="s">
        <v>159</v>
      </c>
      <c r="E339" s="222" t="s">
        <v>19</v>
      </c>
      <c r="F339" s="223" t="s">
        <v>162</v>
      </c>
      <c r="G339" s="221"/>
      <c r="H339" s="224">
        <v>317.38200000000001</v>
      </c>
      <c r="I339" s="225"/>
      <c r="J339" s="221"/>
      <c r="K339" s="221"/>
      <c r="L339" s="226"/>
      <c r="M339" s="258"/>
      <c r="N339" s="259"/>
      <c r="O339" s="259"/>
      <c r="P339" s="259"/>
      <c r="Q339" s="259"/>
      <c r="R339" s="259"/>
      <c r="S339" s="259"/>
      <c r="T339" s="260"/>
      <c r="AT339" s="230" t="s">
        <v>159</v>
      </c>
      <c r="AU339" s="230" t="s">
        <v>80</v>
      </c>
      <c r="AV339" s="15" t="s">
        <v>155</v>
      </c>
      <c r="AW339" s="15" t="s">
        <v>34</v>
      </c>
      <c r="AX339" s="15" t="s">
        <v>80</v>
      </c>
      <c r="AY339" s="230" t="s">
        <v>148</v>
      </c>
    </row>
    <row r="340" spans="1:51" s="2" customFormat="1" ht="6.95" customHeight="1">
      <c r="A340" s="36"/>
      <c r="B340" s="49"/>
      <c r="C340" s="50"/>
      <c r="D340" s="50"/>
      <c r="E340" s="50"/>
      <c r="F340" s="50"/>
      <c r="G340" s="50"/>
      <c r="H340" s="50"/>
      <c r="I340" s="50"/>
      <c r="J340" s="50"/>
      <c r="K340" s="50"/>
      <c r="L340" s="41"/>
      <c r="M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</row>
  </sheetData>
  <sheetProtection algorithmName="SHA-512" hashValue="Izt6f9JzjHw/Nr/6sh5/5wM+C/C/aByDYRTxgpAVOo11nMtYQcqe254g0jW10/N87eEOwLPOPKMdwNEhv4FCQw==" saltValue="ue8TiRpATsKrjixdccXrFmg39fZqGk+1S4gs6JKO9KZm5ZJbcrL7u4Xs/SutCZcGjbfw8Sg6EANx8lHAFN51Tw==" spinCount="100000" sheet="1" objects="1" scenarios="1" formatColumns="0" formatRows="0" autoFilter="0"/>
  <autoFilter ref="C90:K339" xr:uid="{00000000-0009-0000-0000-000006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22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9" t="s">
        <v>107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108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0" t="str">
        <f>'Rekapitulace stavby'!K6</f>
        <v>Oprava mostů na trati Hrubá Voda – Domašov</v>
      </c>
      <c r="F7" s="391"/>
      <c r="G7" s="391"/>
      <c r="H7" s="391"/>
      <c r="L7" s="22"/>
    </row>
    <row r="8" spans="1:46" s="1" customFormat="1" ht="12" customHeight="1">
      <c r="B8" s="22"/>
      <c r="D8" s="114" t="s">
        <v>109</v>
      </c>
      <c r="L8" s="22"/>
    </row>
    <row r="9" spans="1:46" s="2" customFormat="1" ht="16.5" customHeight="1">
      <c r="A9" s="36"/>
      <c r="B9" s="41"/>
      <c r="C9" s="36"/>
      <c r="D9" s="36"/>
      <c r="E9" s="390" t="s">
        <v>1650</v>
      </c>
      <c r="F9" s="392"/>
      <c r="G9" s="392"/>
      <c r="H9" s="392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111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3" t="s">
        <v>2339</v>
      </c>
      <c r="F11" s="392"/>
      <c r="G11" s="392"/>
      <c r="H11" s="392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stavby'!AN8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">
        <v>26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29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30</v>
      </c>
      <c r="E19" s="36"/>
      <c r="F19" s="36"/>
      <c r="G19" s="36"/>
      <c r="H19" s="36"/>
      <c r="I19" s="114" t="s">
        <v>25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4" t="str">
        <f>'Rekapitulace stavby'!E14</f>
        <v>Vyplň údaj</v>
      </c>
      <c r="F20" s="395"/>
      <c r="G20" s="395"/>
      <c r="H20" s="395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32</v>
      </c>
      <c r="E22" s="36"/>
      <c r="F22" s="36"/>
      <c r="G22" s="36"/>
      <c r="H22" s="36"/>
      <c r="I22" s="114" t="s">
        <v>25</v>
      </c>
      <c r="J22" s="105" t="s">
        <v>19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33</v>
      </c>
      <c r="F23" s="36"/>
      <c r="G23" s="36"/>
      <c r="H23" s="36"/>
      <c r="I23" s="114" t="s">
        <v>28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35</v>
      </c>
      <c r="E25" s="36"/>
      <c r="F25" s="36"/>
      <c r="G25" s="36"/>
      <c r="H25" s="36"/>
      <c r="I25" s="114" t="s">
        <v>25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36</v>
      </c>
      <c r="F26" s="36"/>
      <c r="G26" s="36"/>
      <c r="H26" s="36"/>
      <c r="I26" s="114" t="s">
        <v>28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47.25" customHeight="1">
      <c r="A29" s="117"/>
      <c r="B29" s="118"/>
      <c r="C29" s="117"/>
      <c r="D29" s="117"/>
      <c r="E29" s="396" t="s">
        <v>113</v>
      </c>
      <c r="F29" s="396"/>
      <c r="G29" s="396"/>
      <c r="H29" s="396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ROUND(J92,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ROUND((SUM(BE92:BE227)),  2)</f>
        <v>0</v>
      </c>
      <c r="G35" s="36"/>
      <c r="H35" s="36"/>
      <c r="I35" s="126">
        <v>0.21</v>
      </c>
      <c r="J35" s="125">
        <f>ROUND(((SUM(BE92:BE227))*I35),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ROUND((SUM(BF92:BF227)),  2)</f>
        <v>0</v>
      </c>
      <c r="G36" s="36"/>
      <c r="H36" s="36"/>
      <c r="I36" s="126">
        <v>0.15</v>
      </c>
      <c r="J36" s="125">
        <f>ROUND(((SUM(BF92:BF227))*I36),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ROUND((SUM(BG92:BG227)),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ROUND((SUM(BH92:BH227)),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ROUND((SUM(BI92:BI227)),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114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7" t="str">
        <f>E7</f>
        <v>Oprava mostů na trati Hrubá Voda – Domašov</v>
      </c>
      <c r="F50" s="398"/>
      <c r="G50" s="398"/>
      <c r="H50" s="398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7" t="s">
        <v>1650</v>
      </c>
      <c r="F52" s="399"/>
      <c r="G52" s="399"/>
      <c r="H52" s="399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6" t="str">
        <f>E11</f>
        <v>VRN - Most v km 22,452 - vedlejší rozpočtové náklady</v>
      </c>
      <c r="F54" s="399"/>
      <c r="G54" s="399"/>
      <c r="H54" s="399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Hlubočky/Domašov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25.7" customHeight="1">
      <c r="A58" s="36"/>
      <c r="B58" s="37"/>
      <c r="C58" s="31" t="s">
        <v>24</v>
      </c>
      <c r="D58" s="38"/>
      <c r="E58" s="38"/>
      <c r="F58" s="29" t="str">
        <f>E17</f>
        <v>Správa železnic, státní organizace</v>
      </c>
      <c r="G58" s="38"/>
      <c r="H58" s="38"/>
      <c r="I58" s="31" t="s">
        <v>32</v>
      </c>
      <c r="J58" s="34" t="str">
        <f>E23</f>
        <v>MORAVIA CONSULT Olomouc a.s.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5.7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31" t="s">
        <v>35</v>
      </c>
      <c r="J59" s="34" t="str">
        <f>E26</f>
        <v>Ing. et Ing. Ondřej Suk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115</v>
      </c>
      <c r="D61" s="139"/>
      <c r="E61" s="139"/>
      <c r="F61" s="139"/>
      <c r="G61" s="139"/>
      <c r="H61" s="139"/>
      <c r="I61" s="139"/>
      <c r="J61" s="140" t="s">
        <v>116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J92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117</v>
      </c>
    </row>
    <row r="64" spans="1:47" s="9" customFormat="1" ht="24.95" customHeight="1">
      <c r="B64" s="142"/>
      <c r="C64" s="143"/>
      <c r="D64" s="144" t="s">
        <v>1456</v>
      </c>
      <c r="E64" s="145"/>
      <c r="F64" s="145"/>
      <c r="G64" s="145"/>
      <c r="H64" s="145"/>
      <c r="I64" s="145"/>
      <c r="J64" s="146">
        <f>J93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1457</v>
      </c>
      <c r="E65" s="150"/>
      <c r="F65" s="150"/>
      <c r="G65" s="150"/>
      <c r="H65" s="150"/>
      <c r="I65" s="150"/>
      <c r="J65" s="151">
        <f>J104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1459</v>
      </c>
      <c r="E66" s="150"/>
      <c r="F66" s="150"/>
      <c r="G66" s="150"/>
      <c r="H66" s="150"/>
      <c r="I66" s="150"/>
      <c r="J66" s="151">
        <f>J141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1460</v>
      </c>
      <c r="E67" s="150"/>
      <c r="F67" s="150"/>
      <c r="G67" s="150"/>
      <c r="H67" s="150"/>
      <c r="I67" s="150"/>
      <c r="J67" s="151">
        <f>J152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1461</v>
      </c>
      <c r="E68" s="150"/>
      <c r="F68" s="150"/>
      <c r="G68" s="150"/>
      <c r="H68" s="150"/>
      <c r="I68" s="150"/>
      <c r="J68" s="151">
        <f>J166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1462</v>
      </c>
      <c r="E69" s="150"/>
      <c r="F69" s="150"/>
      <c r="G69" s="150"/>
      <c r="H69" s="150"/>
      <c r="I69" s="150"/>
      <c r="J69" s="151">
        <f>J182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1463</v>
      </c>
      <c r="E70" s="150"/>
      <c r="F70" s="150"/>
      <c r="G70" s="150"/>
      <c r="H70" s="150"/>
      <c r="I70" s="150"/>
      <c r="J70" s="151">
        <f>J194</f>
        <v>0</v>
      </c>
      <c r="K70" s="99"/>
      <c r="L70" s="152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5" t="s">
        <v>133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97" t="str">
        <f>E7</f>
        <v>Oprava mostů na trati Hrubá Voda – Domašov</v>
      </c>
      <c r="F80" s="398"/>
      <c r="G80" s="398"/>
      <c r="H80" s="39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" customFormat="1" ht="12" customHeight="1">
      <c r="B81" s="23"/>
      <c r="C81" s="31" t="s">
        <v>109</v>
      </c>
      <c r="D81" s="24"/>
      <c r="E81" s="24"/>
      <c r="F81" s="24"/>
      <c r="G81" s="24"/>
      <c r="H81" s="24"/>
      <c r="I81" s="24"/>
      <c r="J81" s="24"/>
      <c r="K81" s="24"/>
      <c r="L81" s="22"/>
    </row>
    <row r="82" spans="1:65" s="2" customFormat="1" ht="16.5" customHeight="1">
      <c r="A82" s="36"/>
      <c r="B82" s="37"/>
      <c r="C82" s="38"/>
      <c r="D82" s="38"/>
      <c r="E82" s="397" t="s">
        <v>1650</v>
      </c>
      <c r="F82" s="399"/>
      <c r="G82" s="399"/>
      <c r="H82" s="399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111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46" t="str">
        <f>E11</f>
        <v>VRN - Most v km 22,452 - vedlejší rozpočtové náklady</v>
      </c>
      <c r="F84" s="399"/>
      <c r="G84" s="399"/>
      <c r="H84" s="399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21</v>
      </c>
      <c r="D86" s="38"/>
      <c r="E86" s="38"/>
      <c r="F86" s="29" t="str">
        <f>F14</f>
        <v>Hlubočky/Domašov</v>
      </c>
      <c r="G86" s="38"/>
      <c r="H86" s="38"/>
      <c r="I86" s="31" t="s">
        <v>23</v>
      </c>
      <c r="J86" s="61">
        <f>IF(J14="","",J14)</f>
        <v>0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25.7" customHeight="1">
      <c r="A88" s="36"/>
      <c r="B88" s="37"/>
      <c r="C88" s="31" t="s">
        <v>24</v>
      </c>
      <c r="D88" s="38"/>
      <c r="E88" s="38"/>
      <c r="F88" s="29" t="str">
        <f>E17</f>
        <v>Správa železnic, státní organizace</v>
      </c>
      <c r="G88" s="38"/>
      <c r="H88" s="38"/>
      <c r="I88" s="31" t="s">
        <v>32</v>
      </c>
      <c r="J88" s="34" t="str">
        <f>E23</f>
        <v>MORAVIA CONSULT Olomouc a.s.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25.7" customHeight="1">
      <c r="A89" s="36"/>
      <c r="B89" s="37"/>
      <c r="C89" s="31" t="s">
        <v>30</v>
      </c>
      <c r="D89" s="38"/>
      <c r="E89" s="38"/>
      <c r="F89" s="29" t="str">
        <f>IF(E20="","",E20)</f>
        <v>Vyplň údaj</v>
      </c>
      <c r="G89" s="38"/>
      <c r="H89" s="38"/>
      <c r="I89" s="31" t="s">
        <v>35</v>
      </c>
      <c r="J89" s="34" t="str">
        <f>E26</f>
        <v>Ing. et Ing. Ondřej Suk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53"/>
      <c r="B91" s="154"/>
      <c r="C91" s="155" t="s">
        <v>134</v>
      </c>
      <c r="D91" s="156" t="s">
        <v>58</v>
      </c>
      <c r="E91" s="156" t="s">
        <v>54</v>
      </c>
      <c r="F91" s="156" t="s">
        <v>55</v>
      </c>
      <c r="G91" s="156" t="s">
        <v>135</v>
      </c>
      <c r="H91" s="156" t="s">
        <v>136</v>
      </c>
      <c r="I91" s="156" t="s">
        <v>137</v>
      </c>
      <c r="J91" s="156" t="s">
        <v>116</v>
      </c>
      <c r="K91" s="157" t="s">
        <v>138</v>
      </c>
      <c r="L91" s="158"/>
      <c r="M91" s="70" t="s">
        <v>19</v>
      </c>
      <c r="N91" s="71" t="s">
        <v>43</v>
      </c>
      <c r="O91" s="71" t="s">
        <v>139</v>
      </c>
      <c r="P91" s="71" t="s">
        <v>140</v>
      </c>
      <c r="Q91" s="71" t="s">
        <v>141</v>
      </c>
      <c r="R91" s="71" t="s">
        <v>142</v>
      </c>
      <c r="S91" s="71" t="s">
        <v>143</v>
      </c>
      <c r="T91" s="72" t="s">
        <v>144</v>
      </c>
      <c r="U91" s="153"/>
      <c r="V91" s="153"/>
      <c r="W91" s="153"/>
      <c r="X91" s="153"/>
      <c r="Y91" s="153"/>
      <c r="Z91" s="153"/>
      <c r="AA91" s="153"/>
      <c r="AB91" s="153"/>
      <c r="AC91" s="153"/>
      <c r="AD91" s="153"/>
      <c r="AE91" s="153"/>
    </row>
    <row r="92" spans="1:65" s="2" customFormat="1" ht="22.9" customHeight="1">
      <c r="A92" s="36"/>
      <c r="B92" s="37"/>
      <c r="C92" s="77" t="s">
        <v>145</v>
      </c>
      <c r="D92" s="38"/>
      <c r="E92" s="38"/>
      <c r="F92" s="38"/>
      <c r="G92" s="38"/>
      <c r="H92" s="38"/>
      <c r="I92" s="38"/>
      <c r="J92" s="159">
        <f>BK92</f>
        <v>0</v>
      </c>
      <c r="K92" s="38"/>
      <c r="L92" s="41"/>
      <c r="M92" s="73"/>
      <c r="N92" s="160"/>
      <c r="O92" s="74"/>
      <c r="P92" s="161">
        <f>P93</f>
        <v>0</v>
      </c>
      <c r="Q92" s="74"/>
      <c r="R92" s="161">
        <f>R93</f>
        <v>0</v>
      </c>
      <c r="S92" s="74"/>
      <c r="T92" s="162">
        <f>T93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72</v>
      </c>
      <c r="AU92" s="19" t="s">
        <v>117</v>
      </c>
      <c r="BK92" s="163">
        <f>BK93</f>
        <v>0</v>
      </c>
    </row>
    <row r="93" spans="1:65" s="12" customFormat="1" ht="25.9" customHeight="1">
      <c r="B93" s="164"/>
      <c r="C93" s="165"/>
      <c r="D93" s="166" t="s">
        <v>72</v>
      </c>
      <c r="E93" s="167" t="s">
        <v>94</v>
      </c>
      <c r="F93" s="167" t="s">
        <v>1464</v>
      </c>
      <c r="G93" s="165"/>
      <c r="H93" s="165"/>
      <c r="I93" s="168"/>
      <c r="J93" s="169">
        <f>BK93</f>
        <v>0</v>
      </c>
      <c r="K93" s="165"/>
      <c r="L93" s="170"/>
      <c r="M93" s="171"/>
      <c r="N93" s="172"/>
      <c r="O93" s="172"/>
      <c r="P93" s="173">
        <f>P94+SUM(P95:P104)+P141+P152+P166+P182+P194</f>
        <v>0</v>
      </c>
      <c r="Q93" s="172"/>
      <c r="R93" s="173">
        <f>R94+SUM(R95:R104)+R141+R152+R166+R182+R194</f>
        <v>0</v>
      </c>
      <c r="S93" s="172"/>
      <c r="T93" s="174">
        <f>T94+SUM(T95:T104)+T141+T152+T166+T182+T194</f>
        <v>0</v>
      </c>
      <c r="AR93" s="175" t="s">
        <v>182</v>
      </c>
      <c r="AT93" s="176" t="s">
        <v>72</v>
      </c>
      <c r="AU93" s="176" t="s">
        <v>73</v>
      </c>
      <c r="AY93" s="175" t="s">
        <v>148</v>
      </c>
      <c r="BK93" s="177">
        <f>BK94+SUM(BK95:BK104)+BK141+BK152+BK166+BK182+BK194</f>
        <v>0</v>
      </c>
    </row>
    <row r="94" spans="1:65" s="2" customFormat="1" ht="62.65" customHeight="1">
      <c r="A94" s="36"/>
      <c r="B94" s="37"/>
      <c r="C94" s="180" t="s">
        <v>80</v>
      </c>
      <c r="D94" s="180" t="s">
        <v>150</v>
      </c>
      <c r="E94" s="181" t="s">
        <v>2340</v>
      </c>
      <c r="F94" s="182" t="s">
        <v>1466</v>
      </c>
      <c r="G94" s="183" t="s">
        <v>1192</v>
      </c>
      <c r="H94" s="184">
        <v>0.49199999999999999</v>
      </c>
      <c r="I94" s="185"/>
      <c r="J94" s="186">
        <f>ROUND(I94*H94,2)</f>
        <v>0</v>
      </c>
      <c r="K94" s="182" t="s">
        <v>19</v>
      </c>
      <c r="L94" s="41"/>
      <c r="M94" s="187" t="s">
        <v>19</v>
      </c>
      <c r="N94" s="188" t="s">
        <v>44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155</v>
      </c>
      <c r="AT94" s="191" t="s">
        <v>150</v>
      </c>
      <c r="AU94" s="191" t="s">
        <v>80</v>
      </c>
      <c r="AY94" s="19" t="s">
        <v>148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80</v>
      </c>
      <c r="BK94" s="192">
        <f>ROUND(I94*H94,2)</f>
        <v>0</v>
      </c>
      <c r="BL94" s="19" t="s">
        <v>155</v>
      </c>
      <c r="BM94" s="191" t="s">
        <v>2341</v>
      </c>
    </row>
    <row r="95" spans="1:65" s="13" customFormat="1" ht="11.25">
      <c r="B95" s="198"/>
      <c r="C95" s="199"/>
      <c r="D95" s="200" t="s">
        <v>159</v>
      </c>
      <c r="E95" s="201" t="s">
        <v>19</v>
      </c>
      <c r="F95" s="202" t="s">
        <v>2342</v>
      </c>
      <c r="G95" s="199"/>
      <c r="H95" s="201" t="s">
        <v>19</v>
      </c>
      <c r="I95" s="203"/>
      <c r="J95" s="199"/>
      <c r="K95" s="199"/>
      <c r="L95" s="204"/>
      <c r="M95" s="205"/>
      <c r="N95" s="206"/>
      <c r="O95" s="206"/>
      <c r="P95" s="206"/>
      <c r="Q95" s="206"/>
      <c r="R95" s="206"/>
      <c r="S95" s="206"/>
      <c r="T95" s="207"/>
      <c r="AT95" s="208" t="s">
        <v>159</v>
      </c>
      <c r="AU95" s="208" t="s">
        <v>80</v>
      </c>
      <c r="AV95" s="13" t="s">
        <v>80</v>
      </c>
      <c r="AW95" s="13" t="s">
        <v>34</v>
      </c>
      <c r="AX95" s="13" t="s">
        <v>73</v>
      </c>
      <c r="AY95" s="208" t="s">
        <v>148</v>
      </c>
    </row>
    <row r="96" spans="1:65" s="14" customFormat="1" ht="11.25">
      <c r="B96" s="209"/>
      <c r="C96" s="210"/>
      <c r="D96" s="200" t="s">
        <v>159</v>
      </c>
      <c r="E96" s="211" t="s">
        <v>19</v>
      </c>
      <c r="F96" s="212" t="s">
        <v>2343</v>
      </c>
      <c r="G96" s="210"/>
      <c r="H96" s="213">
        <v>0.34799999999999998</v>
      </c>
      <c r="I96" s="214"/>
      <c r="J96" s="210"/>
      <c r="K96" s="210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159</v>
      </c>
      <c r="AU96" s="219" t="s">
        <v>80</v>
      </c>
      <c r="AV96" s="14" t="s">
        <v>82</v>
      </c>
      <c r="AW96" s="14" t="s">
        <v>34</v>
      </c>
      <c r="AX96" s="14" t="s">
        <v>73</v>
      </c>
      <c r="AY96" s="219" t="s">
        <v>148</v>
      </c>
    </row>
    <row r="97" spans="1:65" s="13" customFormat="1" ht="11.25">
      <c r="B97" s="198"/>
      <c r="C97" s="199"/>
      <c r="D97" s="200" t="s">
        <v>159</v>
      </c>
      <c r="E97" s="201" t="s">
        <v>19</v>
      </c>
      <c r="F97" s="202" t="s">
        <v>2344</v>
      </c>
      <c r="G97" s="199"/>
      <c r="H97" s="201" t="s">
        <v>19</v>
      </c>
      <c r="I97" s="203"/>
      <c r="J97" s="199"/>
      <c r="K97" s="199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159</v>
      </c>
      <c r="AU97" s="208" t="s">
        <v>80</v>
      </c>
      <c r="AV97" s="13" t="s">
        <v>80</v>
      </c>
      <c r="AW97" s="13" t="s">
        <v>34</v>
      </c>
      <c r="AX97" s="13" t="s">
        <v>73</v>
      </c>
      <c r="AY97" s="208" t="s">
        <v>148</v>
      </c>
    </row>
    <row r="98" spans="1:65" s="14" customFormat="1" ht="11.25">
      <c r="B98" s="209"/>
      <c r="C98" s="210"/>
      <c r="D98" s="200" t="s">
        <v>159</v>
      </c>
      <c r="E98" s="211" t="s">
        <v>19</v>
      </c>
      <c r="F98" s="212" t="s">
        <v>2345</v>
      </c>
      <c r="G98" s="210"/>
      <c r="H98" s="213">
        <v>0.14399999999999999</v>
      </c>
      <c r="I98" s="214"/>
      <c r="J98" s="210"/>
      <c r="K98" s="210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159</v>
      </c>
      <c r="AU98" s="219" t="s">
        <v>80</v>
      </c>
      <c r="AV98" s="14" t="s">
        <v>82</v>
      </c>
      <c r="AW98" s="14" t="s">
        <v>34</v>
      </c>
      <c r="AX98" s="14" t="s">
        <v>73</v>
      </c>
      <c r="AY98" s="219" t="s">
        <v>148</v>
      </c>
    </row>
    <row r="99" spans="1:65" s="15" customFormat="1" ht="11.25">
      <c r="B99" s="220"/>
      <c r="C99" s="221"/>
      <c r="D99" s="200" t="s">
        <v>159</v>
      </c>
      <c r="E99" s="222" t="s">
        <v>19</v>
      </c>
      <c r="F99" s="223" t="s">
        <v>162</v>
      </c>
      <c r="G99" s="221"/>
      <c r="H99" s="224">
        <v>0.49199999999999999</v>
      </c>
      <c r="I99" s="225"/>
      <c r="J99" s="221"/>
      <c r="K99" s="221"/>
      <c r="L99" s="226"/>
      <c r="M99" s="227"/>
      <c r="N99" s="228"/>
      <c r="O99" s="228"/>
      <c r="P99" s="228"/>
      <c r="Q99" s="228"/>
      <c r="R99" s="228"/>
      <c r="S99" s="228"/>
      <c r="T99" s="229"/>
      <c r="AT99" s="230" t="s">
        <v>159</v>
      </c>
      <c r="AU99" s="230" t="s">
        <v>80</v>
      </c>
      <c r="AV99" s="15" t="s">
        <v>155</v>
      </c>
      <c r="AW99" s="15" t="s">
        <v>34</v>
      </c>
      <c r="AX99" s="15" t="s">
        <v>80</v>
      </c>
      <c r="AY99" s="230" t="s">
        <v>148</v>
      </c>
    </row>
    <row r="100" spans="1:65" s="2" customFormat="1" ht="49.15" customHeight="1">
      <c r="A100" s="36"/>
      <c r="B100" s="37"/>
      <c r="C100" s="180" t="s">
        <v>82</v>
      </c>
      <c r="D100" s="180" t="s">
        <v>150</v>
      </c>
      <c r="E100" s="181" t="s">
        <v>1470</v>
      </c>
      <c r="F100" s="182" t="s">
        <v>1471</v>
      </c>
      <c r="G100" s="183" t="s">
        <v>165</v>
      </c>
      <c r="H100" s="184">
        <v>200</v>
      </c>
      <c r="I100" s="185"/>
      <c r="J100" s="186">
        <f>ROUND(I100*H100,2)</f>
        <v>0</v>
      </c>
      <c r="K100" s="182" t="s">
        <v>19</v>
      </c>
      <c r="L100" s="41"/>
      <c r="M100" s="187" t="s">
        <v>19</v>
      </c>
      <c r="N100" s="188" t="s">
        <v>44</v>
      </c>
      <c r="O100" s="66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155</v>
      </c>
      <c r="AT100" s="191" t="s">
        <v>150</v>
      </c>
      <c r="AU100" s="191" t="s">
        <v>80</v>
      </c>
      <c r="AY100" s="19" t="s">
        <v>148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80</v>
      </c>
      <c r="BK100" s="192">
        <f>ROUND(I100*H100,2)</f>
        <v>0</v>
      </c>
      <c r="BL100" s="19" t="s">
        <v>155</v>
      </c>
      <c r="BM100" s="191" t="s">
        <v>2346</v>
      </c>
    </row>
    <row r="101" spans="1:65" s="13" customFormat="1" ht="11.25">
      <c r="B101" s="198"/>
      <c r="C101" s="199"/>
      <c r="D101" s="200" t="s">
        <v>159</v>
      </c>
      <c r="E101" s="201" t="s">
        <v>19</v>
      </c>
      <c r="F101" s="202" t="s">
        <v>2347</v>
      </c>
      <c r="G101" s="199"/>
      <c r="H101" s="201" t="s">
        <v>19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159</v>
      </c>
      <c r="AU101" s="208" t="s">
        <v>80</v>
      </c>
      <c r="AV101" s="13" t="s">
        <v>80</v>
      </c>
      <c r="AW101" s="13" t="s">
        <v>34</v>
      </c>
      <c r="AX101" s="13" t="s">
        <v>73</v>
      </c>
      <c r="AY101" s="208" t="s">
        <v>148</v>
      </c>
    </row>
    <row r="102" spans="1:65" s="14" customFormat="1" ht="11.25">
      <c r="B102" s="209"/>
      <c r="C102" s="210"/>
      <c r="D102" s="200" t="s">
        <v>159</v>
      </c>
      <c r="E102" s="211" t="s">
        <v>19</v>
      </c>
      <c r="F102" s="212" t="s">
        <v>2348</v>
      </c>
      <c r="G102" s="210"/>
      <c r="H102" s="213">
        <v>200</v>
      </c>
      <c r="I102" s="214"/>
      <c r="J102" s="210"/>
      <c r="K102" s="210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159</v>
      </c>
      <c r="AU102" s="219" t="s">
        <v>80</v>
      </c>
      <c r="AV102" s="14" t="s">
        <v>82</v>
      </c>
      <c r="AW102" s="14" t="s">
        <v>34</v>
      </c>
      <c r="AX102" s="14" t="s">
        <v>73</v>
      </c>
      <c r="AY102" s="219" t="s">
        <v>148</v>
      </c>
    </row>
    <row r="103" spans="1:65" s="15" customFormat="1" ht="11.25">
      <c r="B103" s="220"/>
      <c r="C103" s="221"/>
      <c r="D103" s="200" t="s">
        <v>159</v>
      </c>
      <c r="E103" s="222" t="s">
        <v>19</v>
      </c>
      <c r="F103" s="223" t="s">
        <v>162</v>
      </c>
      <c r="G103" s="221"/>
      <c r="H103" s="224">
        <v>200</v>
      </c>
      <c r="I103" s="225"/>
      <c r="J103" s="221"/>
      <c r="K103" s="221"/>
      <c r="L103" s="226"/>
      <c r="M103" s="227"/>
      <c r="N103" s="228"/>
      <c r="O103" s="228"/>
      <c r="P103" s="228"/>
      <c r="Q103" s="228"/>
      <c r="R103" s="228"/>
      <c r="S103" s="228"/>
      <c r="T103" s="229"/>
      <c r="AT103" s="230" t="s">
        <v>159</v>
      </c>
      <c r="AU103" s="230" t="s">
        <v>80</v>
      </c>
      <c r="AV103" s="15" t="s">
        <v>155</v>
      </c>
      <c r="AW103" s="15" t="s">
        <v>34</v>
      </c>
      <c r="AX103" s="15" t="s">
        <v>80</v>
      </c>
      <c r="AY103" s="230" t="s">
        <v>148</v>
      </c>
    </row>
    <row r="104" spans="1:65" s="12" customFormat="1" ht="22.9" customHeight="1">
      <c r="B104" s="164"/>
      <c r="C104" s="165"/>
      <c r="D104" s="166" t="s">
        <v>72</v>
      </c>
      <c r="E104" s="178" t="s">
        <v>1475</v>
      </c>
      <c r="F104" s="178" t="s">
        <v>1476</v>
      </c>
      <c r="G104" s="165"/>
      <c r="H104" s="165"/>
      <c r="I104" s="168"/>
      <c r="J104" s="179">
        <f>BK104</f>
        <v>0</v>
      </c>
      <c r="K104" s="165"/>
      <c r="L104" s="170"/>
      <c r="M104" s="171"/>
      <c r="N104" s="172"/>
      <c r="O104" s="172"/>
      <c r="P104" s="173">
        <f>SUM(P105:P140)</f>
        <v>0</v>
      </c>
      <c r="Q104" s="172"/>
      <c r="R104" s="173">
        <f>SUM(R105:R140)</f>
        <v>0</v>
      </c>
      <c r="S104" s="172"/>
      <c r="T104" s="174">
        <f>SUM(T105:T140)</f>
        <v>0</v>
      </c>
      <c r="AR104" s="175" t="s">
        <v>182</v>
      </c>
      <c r="AT104" s="176" t="s">
        <v>72</v>
      </c>
      <c r="AU104" s="176" t="s">
        <v>80</v>
      </c>
      <c r="AY104" s="175" t="s">
        <v>148</v>
      </c>
      <c r="BK104" s="177">
        <f>SUM(BK105:BK140)</f>
        <v>0</v>
      </c>
    </row>
    <row r="105" spans="1:65" s="2" customFormat="1" ht="16.5" customHeight="1">
      <c r="A105" s="36"/>
      <c r="B105" s="37"/>
      <c r="C105" s="180" t="s">
        <v>169</v>
      </c>
      <c r="D105" s="180" t="s">
        <v>150</v>
      </c>
      <c r="E105" s="181" t="s">
        <v>1477</v>
      </c>
      <c r="F105" s="182" t="s">
        <v>1478</v>
      </c>
      <c r="G105" s="183" t="s">
        <v>343</v>
      </c>
      <c r="H105" s="184">
        <v>1</v>
      </c>
      <c r="I105" s="185"/>
      <c r="J105" s="186">
        <f>ROUND(I105*H105,2)</f>
        <v>0</v>
      </c>
      <c r="K105" s="182" t="s">
        <v>154</v>
      </c>
      <c r="L105" s="41"/>
      <c r="M105" s="187" t="s">
        <v>19</v>
      </c>
      <c r="N105" s="188" t="s">
        <v>44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1479</v>
      </c>
      <c r="AT105" s="191" t="s">
        <v>150</v>
      </c>
      <c r="AU105" s="191" t="s">
        <v>82</v>
      </c>
      <c r="AY105" s="19" t="s">
        <v>148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80</v>
      </c>
      <c r="BK105" s="192">
        <f>ROUND(I105*H105,2)</f>
        <v>0</v>
      </c>
      <c r="BL105" s="19" t="s">
        <v>1479</v>
      </c>
      <c r="BM105" s="191" t="s">
        <v>2349</v>
      </c>
    </row>
    <row r="106" spans="1:65" s="2" customFormat="1" ht="11.25">
      <c r="A106" s="36"/>
      <c r="B106" s="37"/>
      <c r="C106" s="38"/>
      <c r="D106" s="193" t="s">
        <v>157</v>
      </c>
      <c r="E106" s="38"/>
      <c r="F106" s="194" t="s">
        <v>1481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157</v>
      </c>
      <c r="AU106" s="19" t="s">
        <v>82</v>
      </c>
    </row>
    <row r="107" spans="1:65" s="14" customFormat="1" ht="11.25">
      <c r="B107" s="209"/>
      <c r="C107" s="210"/>
      <c r="D107" s="200" t="s">
        <v>159</v>
      </c>
      <c r="E107" s="211" t="s">
        <v>19</v>
      </c>
      <c r="F107" s="212" t="s">
        <v>1482</v>
      </c>
      <c r="G107" s="210"/>
      <c r="H107" s="213">
        <v>1</v>
      </c>
      <c r="I107" s="214"/>
      <c r="J107" s="210"/>
      <c r="K107" s="210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159</v>
      </c>
      <c r="AU107" s="219" t="s">
        <v>82</v>
      </c>
      <c r="AV107" s="14" t="s">
        <v>82</v>
      </c>
      <c r="AW107" s="14" t="s">
        <v>34</v>
      </c>
      <c r="AX107" s="14" t="s">
        <v>73</v>
      </c>
      <c r="AY107" s="219" t="s">
        <v>148</v>
      </c>
    </row>
    <row r="108" spans="1:65" s="15" customFormat="1" ht="11.25">
      <c r="B108" s="220"/>
      <c r="C108" s="221"/>
      <c r="D108" s="200" t="s">
        <v>159</v>
      </c>
      <c r="E108" s="222" t="s">
        <v>19</v>
      </c>
      <c r="F108" s="223" t="s">
        <v>162</v>
      </c>
      <c r="G108" s="221"/>
      <c r="H108" s="224">
        <v>1</v>
      </c>
      <c r="I108" s="225"/>
      <c r="J108" s="221"/>
      <c r="K108" s="221"/>
      <c r="L108" s="226"/>
      <c r="M108" s="227"/>
      <c r="N108" s="228"/>
      <c r="O108" s="228"/>
      <c r="P108" s="228"/>
      <c r="Q108" s="228"/>
      <c r="R108" s="228"/>
      <c r="S108" s="228"/>
      <c r="T108" s="229"/>
      <c r="AT108" s="230" t="s">
        <v>159</v>
      </c>
      <c r="AU108" s="230" t="s">
        <v>82</v>
      </c>
      <c r="AV108" s="15" t="s">
        <v>155</v>
      </c>
      <c r="AW108" s="15" t="s">
        <v>34</v>
      </c>
      <c r="AX108" s="15" t="s">
        <v>80</v>
      </c>
      <c r="AY108" s="230" t="s">
        <v>148</v>
      </c>
    </row>
    <row r="109" spans="1:65" s="2" customFormat="1" ht="16.5" customHeight="1">
      <c r="A109" s="36"/>
      <c r="B109" s="37"/>
      <c r="C109" s="180" t="s">
        <v>155</v>
      </c>
      <c r="D109" s="180" t="s">
        <v>150</v>
      </c>
      <c r="E109" s="181" t="s">
        <v>1483</v>
      </c>
      <c r="F109" s="182" t="s">
        <v>1478</v>
      </c>
      <c r="G109" s="183" t="s">
        <v>343</v>
      </c>
      <c r="H109" s="184">
        <v>1</v>
      </c>
      <c r="I109" s="185"/>
      <c r="J109" s="186">
        <f>ROUND(I109*H109,2)</f>
        <v>0</v>
      </c>
      <c r="K109" s="182" t="s">
        <v>19</v>
      </c>
      <c r="L109" s="41"/>
      <c r="M109" s="187" t="s">
        <v>19</v>
      </c>
      <c r="N109" s="188" t="s">
        <v>44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1479</v>
      </c>
      <c r="AT109" s="191" t="s">
        <v>150</v>
      </c>
      <c r="AU109" s="191" t="s">
        <v>82</v>
      </c>
      <c r="AY109" s="19" t="s">
        <v>148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80</v>
      </c>
      <c r="BK109" s="192">
        <f>ROUND(I109*H109,2)</f>
        <v>0</v>
      </c>
      <c r="BL109" s="19" t="s">
        <v>1479</v>
      </c>
      <c r="BM109" s="191" t="s">
        <v>2350</v>
      </c>
    </row>
    <row r="110" spans="1:65" s="14" customFormat="1" ht="11.25">
      <c r="B110" s="209"/>
      <c r="C110" s="210"/>
      <c r="D110" s="200" t="s">
        <v>159</v>
      </c>
      <c r="E110" s="211" t="s">
        <v>19</v>
      </c>
      <c r="F110" s="212" t="s">
        <v>2351</v>
      </c>
      <c r="G110" s="210"/>
      <c r="H110" s="213">
        <v>1</v>
      </c>
      <c r="I110" s="214"/>
      <c r="J110" s="210"/>
      <c r="K110" s="210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159</v>
      </c>
      <c r="AU110" s="219" t="s">
        <v>82</v>
      </c>
      <c r="AV110" s="14" t="s">
        <v>82</v>
      </c>
      <c r="AW110" s="14" t="s">
        <v>34</v>
      </c>
      <c r="AX110" s="14" t="s">
        <v>73</v>
      </c>
      <c r="AY110" s="219" t="s">
        <v>148</v>
      </c>
    </row>
    <row r="111" spans="1:65" s="15" customFormat="1" ht="11.25">
      <c r="B111" s="220"/>
      <c r="C111" s="221"/>
      <c r="D111" s="200" t="s">
        <v>159</v>
      </c>
      <c r="E111" s="222" t="s">
        <v>19</v>
      </c>
      <c r="F111" s="223" t="s">
        <v>162</v>
      </c>
      <c r="G111" s="221"/>
      <c r="H111" s="224">
        <v>1</v>
      </c>
      <c r="I111" s="225"/>
      <c r="J111" s="221"/>
      <c r="K111" s="221"/>
      <c r="L111" s="226"/>
      <c r="M111" s="227"/>
      <c r="N111" s="228"/>
      <c r="O111" s="228"/>
      <c r="P111" s="228"/>
      <c r="Q111" s="228"/>
      <c r="R111" s="228"/>
      <c r="S111" s="228"/>
      <c r="T111" s="229"/>
      <c r="AT111" s="230" t="s">
        <v>159</v>
      </c>
      <c r="AU111" s="230" t="s">
        <v>82</v>
      </c>
      <c r="AV111" s="15" t="s">
        <v>155</v>
      </c>
      <c r="AW111" s="15" t="s">
        <v>34</v>
      </c>
      <c r="AX111" s="15" t="s">
        <v>80</v>
      </c>
      <c r="AY111" s="230" t="s">
        <v>148</v>
      </c>
    </row>
    <row r="112" spans="1:65" s="2" customFormat="1" ht="16.5" customHeight="1">
      <c r="A112" s="36"/>
      <c r="B112" s="37"/>
      <c r="C112" s="180" t="s">
        <v>182</v>
      </c>
      <c r="D112" s="180" t="s">
        <v>150</v>
      </c>
      <c r="E112" s="181" t="s">
        <v>1486</v>
      </c>
      <c r="F112" s="182" t="s">
        <v>1487</v>
      </c>
      <c r="G112" s="183" t="s">
        <v>343</v>
      </c>
      <c r="H112" s="184">
        <v>1</v>
      </c>
      <c r="I112" s="185"/>
      <c r="J112" s="186">
        <f>ROUND(I112*H112,2)</f>
        <v>0</v>
      </c>
      <c r="K112" s="182" t="s">
        <v>154</v>
      </c>
      <c r="L112" s="41"/>
      <c r="M112" s="187" t="s">
        <v>19</v>
      </c>
      <c r="N112" s="188" t="s">
        <v>44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1479</v>
      </c>
      <c r="AT112" s="191" t="s">
        <v>150</v>
      </c>
      <c r="AU112" s="191" t="s">
        <v>82</v>
      </c>
      <c r="AY112" s="19" t="s">
        <v>148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80</v>
      </c>
      <c r="BK112" s="192">
        <f>ROUND(I112*H112,2)</f>
        <v>0</v>
      </c>
      <c r="BL112" s="19" t="s">
        <v>1479</v>
      </c>
      <c r="BM112" s="191" t="s">
        <v>2352</v>
      </c>
    </row>
    <row r="113" spans="1:65" s="2" customFormat="1" ht="11.25">
      <c r="A113" s="36"/>
      <c r="B113" s="37"/>
      <c r="C113" s="38"/>
      <c r="D113" s="193" t="s">
        <v>157</v>
      </c>
      <c r="E113" s="38"/>
      <c r="F113" s="194" t="s">
        <v>1489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157</v>
      </c>
      <c r="AU113" s="19" t="s">
        <v>82</v>
      </c>
    </row>
    <row r="114" spans="1:65" s="14" customFormat="1" ht="11.25">
      <c r="B114" s="209"/>
      <c r="C114" s="210"/>
      <c r="D114" s="200" t="s">
        <v>159</v>
      </c>
      <c r="E114" s="211" t="s">
        <v>19</v>
      </c>
      <c r="F114" s="212" t="s">
        <v>2353</v>
      </c>
      <c r="G114" s="210"/>
      <c r="H114" s="213">
        <v>1</v>
      </c>
      <c r="I114" s="214"/>
      <c r="J114" s="210"/>
      <c r="K114" s="210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159</v>
      </c>
      <c r="AU114" s="219" t="s">
        <v>82</v>
      </c>
      <c r="AV114" s="14" t="s">
        <v>82</v>
      </c>
      <c r="AW114" s="14" t="s">
        <v>34</v>
      </c>
      <c r="AX114" s="14" t="s">
        <v>73</v>
      </c>
      <c r="AY114" s="219" t="s">
        <v>148</v>
      </c>
    </row>
    <row r="115" spans="1:65" s="15" customFormat="1" ht="11.25">
      <c r="B115" s="220"/>
      <c r="C115" s="221"/>
      <c r="D115" s="200" t="s">
        <v>159</v>
      </c>
      <c r="E115" s="222" t="s">
        <v>19</v>
      </c>
      <c r="F115" s="223" t="s">
        <v>162</v>
      </c>
      <c r="G115" s="221"/>
      <c r="H115" s="224">
        <v>1</v>
      </c>
      <c r="I115" s="225"/>
      <c r="J115" s="221"/>
      <c r="K115" s="221"/>
      <c r="L115" s="226"/>
      <c r="M115" s="227"/>
      <c r="N115" s="228"/>
      <c r="O115" s="228"/>
      <c r="P115" s="228"/>
      <c r="Q115" s="228"/>
      <c r="R115" s="228"/>
      <c r="S115" s="228"/>
      <c r="T115" s="229"/>
      <c r="AT115" s="230" t="s">
        <v>159</v>
      </c>
      <c r="AU115" s="230" t="s">
        <v>82</v>
      </c>
      <c r="AV115" s="15" t="s">
        <v>155</v>
      </c>
      <c r="AW115" s="15" t="s">
        <v>34</v>
      </c>
      <c r="AX115" s="15" t="s">
        <v>80</v>
      </c>
      <c r="AY115" s="230" t="s">
        <v>148</v>
      </c>
    </row>
    <row r="116" spans="1:65" s="2" customFormat="1" ht="16.5" customHeight="1">
      <c r="A116" s="36"/>
      <c r="B116" s="37"/>
      <c r="C116" s="180" t="s">
        <v>191</v>
      </c>
      <c r="D116" s="180" t="s">
        <v>150</v>
      </c>
      <c r="E116" s="181" t="s">
        <v>1491</v>
      </c>
      <c r="F116" s="182" t="s">
        <v>1492</v>
      </c>
      <c r="G116" s="183" t="s">
        <v>343</v>
      </c>
      <c r="H116" s="184">
        <v>1</v>
      </c>
      <c r="I116" s="185"/>
      <c r="J116" s="186">
        <f>ROUND(I116*H116,2)</f>
        <v>0</v>
      </c>
      <c r="K116" s="182" t="s">
        <v>154</v>
      </c>
      <c r="L116" s="41"/>
      <c r="M116" s="187" t="s">
        <v>19</v>
      </c>
      <c r="N116" s="188" t="s">
        <v>44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1479</v>
      </c>
      <c r="AT116" s="191" t="s">
        <v>150</v>
      </c>
      <c r="AU116" s="191" t="s">
        <v>82</v>
      </c>
      <c r="AY116" s="19" t="s">
        <v>148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80</v>
      </c>
      <c r="BK116" s="192">
        <f>ROUND(I116*H116,2)</f>
        <v>0</v>
      </c>
      <c r="BL116" s="19" t="s">
        <v>1479</v>
      </c>
      <c r="BM116" s="191" t="s">
        <v>2354</v>
      </c>
    </row>
    <row r="117" spans="1:65" s="2" customFormat="1" ht="11.25">
      <c r="A117" s="36"/>
      <c r="B117" s="37"/>
      <c r="C117" s="38"/>
      <c r="D117" s="193" t="s">
        <v>157</v>
      </c>
      <c r="E117" s="38"/>
      <c r="F117" s="194" t="s">
        <v>1494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157</v>
      </c>
      <c r="AU117" s="19" t="s">
        <v>82</v>
      </c>
    </row>
    <row r="118" spans="1:65" s="14" customFormat="1" ht="11.25">
      <c r="B118" s="209"/>
      <c r="C118" s="210"/>
      <c r="D118" s="200" t="s">
        <v>159</v>
      </c>
      <c r="E118" s="211" t="s">
        <v>19</v>
      </c>
      <c r="F118" s="212" t="s">
        <v>1495</v>
      </c>
      <c r="G118" s="210"/>
      <c r="H118" s="213">
        <v>1</v>
      </c>
      <c r="I118" s="214"/>
      <c r="J118" s="210"/>
      <c r="K118" s="210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159</v>
      </c>
      <c r="AU118" s="219" t="s">
        <v>82</v>
      </c>
      <c r="AV118" s="14" t="s">
        <v>82</v>
      </c>
      <c r="AW118" s="14" t="s">
        <v>34</v>
      </c>
      <c r="AX118" s="14" t="s">
        <v>73</v>
      </c>
      <c r="AY118" s="219" t="s">
        <v>148</v>
      </c>
    </row>
    <row r="119" spans="1:65" s="15" customFormat="1" ht="11.25">
      <c r="B119" s="220"/>
      <c r="C119" s="221"/>
      <c r="D119" s="200" t="s">
        <v>159</v>
      </c>
      <c r="E119" s="222" t="s">
        <v>19</v>
      </c>
      <c r="F119" s="223" t="s">
        <v>162</v>
      </c>
      <c r="G119" s="221"/>
      <c r="H119" s="224">
        <v>1</v>
      </c>
      <c r="I119" s="225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159</v>
      </c>
      <c r="AU119" s="230" t="s">
        <v>82</v>
      </c>
      <c r="AV119" s="15" t="s">
        <v>155</v>
      </c>
      <c r="AW119" s="15" t="s">
        <v>34</v>
      </c>
      <c r="AX119" s="15" t="s">
        <v>80</v>
      </c>
      <c r="AY119" s="230" t="s">
        <v>148</v>
      </c>
    </row>
    <row r="120" spans="1:65" s="2" customFormat="1" ht="16.5" customHeight="1">
      <c r="A120" s="36"/>
      <c r="B120" s="37"/>
      <c r="C120" s="180" t="s">
        <v>198</v>
      </c>
      <c r="D120" s="180" t="s">
        <v>150</v>
      </c>
      <c r="E120" s="181" t="s">
        <v>1496</v>
      </c>
      <c r="F120" s="182" t="s">
        <v>1497</v>
      </c>
      <c r="G120" s="183" t="s">
        <v>343</v>
      </c>
      <c r="H120" s="184">
        <v>1</v>
      </c>
      <c r="I120" s="185"/>
      <c r="J120" s="186">
        <f>ROUND(I120*H120,2)</f>
        <v>0</v>
      </c>
      <c r="K120" s="182" t="s">
        <v>154</v>
      </c>
      <c r="L120" s="41"/>
      <c r="M120" s="187" t="s">
        <v>19</v>
      </c>
      <c r="N120" s="188" t="s">
        <v>44</v>
      </c>
      <c r="O120" s="66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1479</v>
      </c>
      <c r="AT120" s="191" t="s">
        <v>150</v>
      </c>
      <c r="AU120" s="191" t="s">
        <v>82</v>
      </c>
      <c r="AY120" s="19" t="s">
        <v>148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80</v>
      </c>
      <c r="BK120" s="192">
        <f>ROUND(I120*H120,2)</f>
        <v>0</v>
      </c>
      <c r="BL120" s="19" t="s">
        <v>1479</v>
      </c>
      <c r="BM120" s="191" t="s">
        <v>2355</v>
      </c>
    </row>
    <row r="121" spans="1:65" s="2" customFormat="1" ht="11.25">
      <c r="A121" s="36"/>
      <c r="B121" s="37"/>
      <c r="C121" s="38"/>
      <c r="D121" s="193" t="s">
        <v>157</v>
      </c>
      <c r="E121" s="38"/>
      <c r="F121" s="194" t="s">
        <v>1499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157</v>
      </c>
      <c r="AU121" s="19" t="s">
        <v>82</v>
      </c>
    </row>
    <row r="122" spans="1:65" s="14" customFormat="1" ht="11.25">
      <c r="B122" s="209"/>
      <c r="C122" s="210"/>
      <c r="D122" s="200" t="s">
        <v>159</v>
      </c>
      <c r="E122" s="211" t="s">
        <v>19</v>
      </c>
      <c r="F122" s="212" t="s">
        <v>2356</v>
      </c>
      <c r="G122" s="210"/>
      <c r="H122" s="213">
        <v>1</v>
      </c>
      <c r="I122" s="214"/>
      <c r="J122" s="210"/>
      <c r="K122" s="210"/>
      <c r="L122" s="215"/>
      <c r="M122" s="216"/>
      <c r="N122" s="217"/>
      <c r="O122" s="217"/>
      <c r="P122" s="217"/>
      <c r="Q122" s="217"/>
      <c r="R122" s="217"/>
      <c r="S122" s="217"/>
      <c r="T122" s="218"/>
      <c r="AT122" s="219" t="s">
        <v>159</v>
      </c>
      <c r="AU122" s="219" t="s">
        <v>82</v>
      </c>
      <c r="AV122" s="14" t="s">
        <v>82</v>
      </c>
      <c r="AW122" s="14" t="s">
        <v>34</v>
      </c>
      <c r="AX122" s="14" t="s">
        <v>73</v>
      </c>
      <c r="AY122" s="219" t="s">
        <v>148</v>
      </c>
    </row>
    <row r="123" spans="1:65" s="15" customFormat="1" ht="11.25">
      <c r="B123" s="220"/>
      <c r="C123" s="221"/>
      <c r="D123" s="200" t="s">
        <v>159</v>
      </c>
      <c r="E123" s="222" t="s">
        <v>19</v>
      </c>
      <c r="F123" s="223" t="s">
        <v>162</v>
      </c>
      <c r="G123" s="221"/>
      <c r="H123" s="224">
        <v>1</v>
      </c>
      <c r="I123" s="225"/>
      <c r="J123" s="221"/>
      <c r="K123" s="221"/>
      <c r="L123" s="226"/>
      <c r="M123" s="227"/>
      <c r="N123" s="228"/>
      <c r="O123" s="228"/>
      <c r="P123" s="228"/>
      <c r="Q123" s="228"/>
      <c r="R123" s="228"/>
      <c r="S123" s="228"/>
      <c r="T123" s="229"/>
      <c r="AT123" s="230" t="s">
        <v>159</v>
      </c>
      <c r="AU123" s="230" t="s">
        <v>82</v>
      </c>
      <c r="AV123" s="15" t="s">
        <v>155</v>
      </c>
      <c r="AW123" s="15" t="s">
        <v>34</v>
      </c>
      <c r="AX123" s="15" t="s">
        <v>80</v>
      </c>
      <c r="AY123" s="230" t="s">
        <v>148</v>
      </c>
    </row>
    <row r="124" spans="1:65" s="2" customFormat="1" ht="16.5" customHeight="1">
      <c r="A124" s="36"/>
      <c r="B124" s="37"/>
      <c r="C124" s="180" t="s">
        <v>206</v>
      </c>
      <c r="D124" s="180" t="s">
        <v>150</v>
      </c>
      <c r="E124" s="181" t="s">
        <v>1501</v>
      </c>
      <c r="F124" s="182" t="s">
        <v>1497</v>
      </c>
      <c r="G124" s="183" t="s">
        <v>343</v>
      </c>
      <c r="H124" s="184">
        <v>1</v>
      </c>
      <c r="I124" s="185"/>
      <c r="J124" s="186">
        <f>ROUND(I124*H124,2)</f>
        <v>0</v>
      </c>
      <c r="K124" s="182" t="s">
        <v>19</v>
      </c>
      <c r="L124" s="41"/>
      <c r="M124" s="187" t="s">
        <v>19</v>
      </c>
      <c r="N124" s="188" t="s">
        <v>44</v>
      </c>
      <c r="O124" s="66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1479</v>
      </c>
      <c r="AT124" s="191" t="s">
        <v>150</v>
      </c>
      <c r="AU124" s="191" t="s">
        <v>82</v>
      </c>
      <c r="AY124" s="19" t="s">
        <v>148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80</v>
      </c>
      <c r="BK124" s="192">
        <f>ROUND(I124*H124,2)</f>
        <v>0</v>
      </c>
      <c r="BL124" s="19" t="s">
        <v>1479</v>
      </c>
      <c r="BM124" s="191" t="s">
        <v>2357</v>
      </c>
    </row>
    <row r="125" spans="1:65" s="14" customFormat="1" ht="11.25">
      <c r="B125" s="209"/>
      <c r="C125" s="210"/>
      <c r="D125" s="200" t="s">
        <v>159</v>
      </c>
      <c r="E125" s="211" t="s">
        <v>19</v>
      </c>
      <c r="F125" s="212" t="s">
        <v>2358</v>
      </c>
      <c r="G125" s="210"/>
      <c r="H125" s="213">
        <v>1</v>
      </c>
      <c r="I125" s="214"/>
      <c r="J125" s="210"/>
      <c r="K125" s="210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159</v>
      </c>
      <c r="AU125" s="219" t="s">
        <v>82</v>
      </c>
      <c r="AV125" s="14" t="s">
        <v>82</v>
      </c>
      <c r="AW125" s="14" t="s">
        <v>34</v>
      </c>
      <c r="AX125" s="14" t="s">
        <v>73</v>
      </c>
      <c r="AY125" s="219" t="s">
        <v>148</v>
      </c>
    </row>
    <row r="126" spans="1:65" s="15" customFormat="1" ht="11.25">
      <c r="B126" s="220"/>
      <c r="C126" s="221"/>
      <c r="D126" s="200" t="s">
        <v>159</v>
      </c>
      <c r="E126" s="222" t="s">
        <v>19</v>
      </c>
      <c r="F126" s="223" t="s">
        <v>162</v>
      </c>
      <c r="G126" s="221"/>
      <c r="H126" s="224">
        <v>1</v>
      </c>
      <c r="I126" s="225"/>
      <c r="J126" s="221"/>
      <c r="K126" s="221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159</v>
      </c>
      <c r="AU126" s="230" t="s">
        <v>82</v>
      </c>
      <c r="AV126" s="15" t="s">
        <v>155</v>
      </c>
      <c r="AW126" s="15" t="s">
        <v>34</v>
      </c>
      <c r="AX126" s="15" t="s">
        <v>80</v>
      </c>
      <c r="AY126" s="230" t="s">
        <v>148</v>
      </c>
    </row>
    <row r="127" spans="1:65" s="2" customFormat="1" ht="16.5" customHeight="1">
      <c r="A127" s="36"/>
      <c r="B127" s="37"/>
      <c r="C127" s="180" t="s">
        <v>213</v>
      </c>
      <c r="D127" s="180" t="s">
        <v>150</v>
      </c>
      <c r="E127" s="181" t="s">
        <v>1504</v>
      </c>
      <c r="F127" s="182" t="s">
        <v>1497</v>
      </c>
      <c r="G127" s="183" t="s">
        <v>343</v>
      </c>
      <c r="H127" s="184">
        <v>1</v>
      </c>
      <c r="I127" s="185"/>
      <c r="J127" s="186">
        <f>ROUND(I127*H127,2)</f>
        <v>0</v>
      </c>
      <c r="K127" s="182" t="s">
        <v>19</v>
      </c>
      <c r="L127" s="41"/>
      <c r="M127" s="187" t="s">
        <v>19</v>
      </c>
      <c r="N127" s="188" t="s">
        <v>44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1479</v>
      </c>
      <c r="AT127" s="191" t="s">
        <v>150</v>
      </c>
      <c r="AU127" s="191" t="s">
        <v>82</v>
      </c>
      <c r="AY127" s="19" t="s">
        <v>148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80</v>
      </c>
      <c r="BK127" s="192">
        <f>ROUND(I127*H127,2)</f>
        <v>0</v>
      </c>
      <c r="BL127" s="19" t="s">
        <v>1479</v>
      </c>
      <c r="BM127" s="191" t="s">
        <v>2359</v>
      </c>
    </row>
    <row r="128" spans="1:65" s="14" customFormat="1" ht="11.25">
      <c r="B128" s="209"/>
      <c r="C128" s="210"/>
      <c r="D128" s="200" t="s">
        <v>159</v>
      </c>
      <c r="E128" s="211" t="s">
        <v>19</v>
      </c>
      <c r="F128" s="212" t="s">
        <v>2360</v>
      </c>
      <c r="G128" s="210"/>
      <c r="H128" s="213">
        <v>1</v>
      </c>
      <c r="I128" s="214"/>
      <c r="J128" s="210"/>
      <c r="K128" s="210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159</v>
      </c>
      <c r="AU128" s="219" t="s">
        <v>82</v>
      </c>
      <c r="AV128" s="14" t="s">
        <v>82</v>
      </c>
      <c r="AW128" s="14" t="s">
        <v>34</v>
      </c>
      <c r="AX128" s="14" t="s">
        <v>73</v>
      </c>
      <c r="AY128" s="219" t="s">
        <v>148</v>
      </c>
    </row>
    <row r="129" spans="1:65" s="15" customFormat="1" ht="11.25">
      <c r="B129" s="220"/>
      <c r="C129" s="221"/>
      <c r="D129" s="200" t="s">
        <v>159</v>
      </c>
      <c r="E129" s="222" t="s">
        <v>19</v>
      </c>
      <c r="F129" s="223" t="s">
        <v>162</v>
      </c>
      <c r="G129" s="221"/>
      <c r="H129" s="224">
        <v>1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159</v>
      </c>
      <c r="AU129" s="230" t="s">
        <v>82</v>
      </c>
      <c r="AV129" s="15" t="s">
        <v>155</v>
      </c>
      <c r="AW129" s="15" t="s">
        <v>34</v>
      </c>
      <c r="AX129" s="15" t="s">
        <v>80</v>
      </c>
      <c r="AY129" s="230" t="s">
        <v>148</v>
      </c>
    </row>
    <row r="130" spans="1:65" s="2" customFormat="1" ht="16.5" customHeight="1">
      <c r="A130" s="36"/>
      <c r="B130" s="37"/>
      <c r="C130" s="180" t="s">
        <v>219</v>
      </c>
      <c r="D130" s="180" t="s">
        <v>150</v>
      </c>
      <c r="E130" s="181" t="s">
        <v>1507</v>
      </c>
      <c r="F130" s="182" t="s">
        <v>1497</v>
      </c>
      <c r="G130" s="183" t="s">
        <v>343</v>
      </c>
      <c r="H130" s="184">
        <v>1</v>
      </c>
      <c r="I130" s="185"/>
      <c r="J130" s="186">
        <f>ROUND(I130*H130,2)</f>
        <v>0</v>
      </c>
      <c r="K130" s="182" t="s">
        <v>19</v>
      </c>
      <c r="L130" s="41"/>
      <c r="M130" s="187" t="s">
        <v>19</v>
      </c>
      <c r="N130" s="188" t="s">
        <v>44</v>
      </c>
      <c r="O130" s="6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1479</v>
      </c>
      <c r="AT130" s="191" t="s">
        <v>150</v>
      </c>
      <c r="AU130" s="191" t="s">
        <v>82</v>
      </c>
      <c r="AY130" s="19" t="s">
        <v>148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80</v>
      </c>
      <c r="BK130" s="192">
        <f>ROUND(I130*H130,2)</f>
        <v>0</v>
      </c>
      <c r="BL130" s="19" t="s">
        <v>1479</v>
      </c>
      <c r="BM130" s="191" t="s">
        <v>2361</v>
      </c>
    </row>
    <row r="131" spans="1:65" s="14" customFormat="1" ht="11.25">
      <c r="B131" s="209"/>
      <c r="C131" s="210"/>
      <c r="D131" s="200" t="s">
        <v>159</v>
      </c>
      <c r="E131" s="211" t="s">
        <v>19</v>
      </c>
      <c r="F131" s="212" t="s">
        <v>2362</v>
      </c>
      <c r="G131" s="210"/>
      <c r="H131" s="213">
        <v>1</v>
      </c>
      <c r="I131" s="214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159</v>
      </c>
      <c r="AU131" s="219" t="s">
        <v>82</v>
      </c>
      <c r="AV131" s="14" t="s">
        <v>82</v>
      </c>
      <c r="AW131" s="14" t="s">
        <v>34</v>
      </c>
      <c r="AX131" s="14" t="s">
        <v>73</v>
      </c>
      <c r="AY131" s="219" t="s">
        <v>148</v>
      </c>
    </row>
    <row r="132" spans="1:65" s="15" customFormat="1" ht="11.25">
      <c r="B132" s="220"/>
      <c r="C132" s="221"/>
      <c r="D132" s="200" t="s">
        <v>159</v>
      </c>
      <c r="E132" s="222" t="s">
        <v>19</v>
      </c>
      <c r="F132" s="223" t="s">
        <v>162</v>
      </c>
      <c r="G132" s="221"/>
      <c r="H132" s="224">
        <v>1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159</v>
      </c>
      <c r="AU132" s="230" t="s">
        <v>82</v>
      </c>
      <c r="AV132" s="15" t="s">
        <v>155</v>
      </c>
      <c r="AW132" s="15" t="s">
        <v>34</v>
      </c>
      <c r="AX132" s="15" t="s">
        <v>80</v>
      </c>
      <c r="AY132" s="230" t="s">
        <v>148</v>
      </c>
    </row>
    <row r="133" spans="1:65" s="2" customFormat="1" ht="16.5" customHeight="1">
      <c r="A133" s="36"/>
      <c r="B133" s="37"/>
      <c r="C133" s="180" t="s">
        <v>226</v>
      </c>
      <c r="D133" s="180" t="s">
        <v>150</v>
      </c>
      <c r="E133" s="181" t="s">
        <v>1510</v>
      </c>
      <c r="F133" s="182" t="s">
        <v>1497</v>
      </c>
      <c r="G133" s="183" t="s">
        <v>343</v>
      </c>
      <c r="H133" s="184">
        <v>1</v>
      </c>
      <c r="I133" s="185"/>
      <c r="J133" s="186">
        <f>ROUND(I133*H133,2)</f>
        <v>0</v>
      </c>
      <c r="K133" s="182" t="s">
        <v>19</v>
      </c>
      <c r="L133" s="41"/>
      <c r="M133" s="187" t="s">
        <v>19</v>
      </c>
      <c r="N133" s="188" t="s">
        <v>44</v>
      </c>
      <c r="O133" s="6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1479</v>
      </c>
      <c r="AT133" s="191" t="s">
        <v>150</v>
      </c>
      <c r="AU133" s="191" t="s">
        <v>82</v>
      </c>
      <c r="AY133" s="19" t="s">
        <v>148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80</v>
      </c>
      <c r="BK133" s="192">
        <f>ROUND(I133*H133,2)</f>
        <v>0</v>
      </c>
      <c r="BL133" s="19" t="s">
        <v>1479</v>
      </c>
      <c r="BM133" s="191" t="s">
        <v>2363</v>
      </c>
    </row>
    <row r="134" spans="1:65" s="14" customFormat="1" ht="11.25">
      <c r="B134" s="209"/>
      <c r="C134" s="210"/>
      <c r="D134" s="200" t="s">
        <v>159</v>
      </c>
      <c r="E134" s="211" t="s">
        <v>19</v>
      </c>
      <c r="F134" s="212" t="s">
        <v>2364</v>
      </c>
      <c r="G134" s="210"/>
      <c r="H134" s="213">
        <v>1</v>
      </c>
      <c r="I134" s="214"/>
      <c r="J134" s="210"/>
      <c r="K134" s="210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159</v>
      </c>
      <c r="AU134" s="219" t="s">
        <v>82</v>
      </c>
      <c r="AV134" s="14" t="s">
        <v>82</v>
      </c>
      <c r="AW134" s="14" t="s">
        <v>34</v>
      </c>
      <c r="AX134" s="14" t="s">
        <v>73</v>
      </c>
      <c r="AY134" s="219" t="s">
        <v>148</v>
      </c>
    </row>
    <row r="135" spans="1:65" s="15" customFormat="1" ht="11.25">
      <c r="B135" s="220"/>
      <c r="C135" s="221"/>
      <c r="D135" s="200" t="s">
        <v>159</v>
      </c>
      <c r="E135" s="222" t="s">
        <v>19</v>
      </c>
      <c r="F135" s="223" t="s">
        <v>162</v>
      </c>
      <c r="G135" s="221"/>
      <c r="H135" s="224">
        <v>1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159</v>
      </c>
      <c r="AU135" s="230" t="s">
        <v>82</v>
      </c>
      <c r="AV135" s="15" t="s">
        <v>155</v>
      </c>
      <c r="AW135" s="15" t="s">
        <v>34</v>
      </c>
      <c r="AX135" s="15" t="s">
        <v>80</v>
      </c>
      <c r="AY135" s="230" t="s">
        <v>148</v>
      </c>
    </row>
    <row r="136" spans="1:65" s="2" customFormat="1" ht="16.5" customHeight="1">
      <c r="A136" s="36"/>
      <c r="B136" s="37"/>
      <c r="C136" s="180" t="s">
        <v>233</v>
      </c>
      <c r="D136" s="180" t="s">
        <v>150</v>
      </c>
      <c r="E136" s="181" t="s">
        <v>1513</v>
      </c>
      <c r="F136" s="182" t="s">
        <v>1514</v>
      </c>
      <c r="G136" s="183" t="s">
        <v>343</v>
      </c>
      <c r="H136" s="184">
        <v>1</v>
      </c>
      <c r="I136" s="185"/>
      <c r="J136" s="186">
        <f>ROUND(I136*H136,2)</f>
        <v>0</v>
      </c>
      <c r="K136" s="182" t="s">
        <v>154</v>
      </c>
      <c r="L136" s="41"/>
      <c r="M136" s="187" t="s">
        <v>19</v>
      </c>
      <c r="N136" s="188" t="s">
        <v>44</v>
      </c>
      <c r="O136" s="66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1479</v>
      </c>
      <c r="AT136" s="191" t="s">
        <v>150</v>
      </c>
      <c r="AU136" s="191" t="s">
        <v>82</v>
      </c>
      <c r="AY136" s="19" t="s">
        <v>148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80</v>
      </c>
      <c r="BK136" s="192">
        <f>ROUND(I136*H136,2)</f>
        <v>0</v>
      </c>
      <c r="BL136" s="19" t="s">
        <v>1479</v>
      </c>
      <c r="BM136" s="191" t="s">
        <v>2365</v>
      </c>
    </row>
    <row r="137" spans="1:65" s="2" customFormat="1" ht="11.25">
      <c r="A137" s="36"/>
      <c r="B137" s="37"/>
      <c r="C137" s="38"/>
      <c r="D137" s="193" t="s">
        <v>157</v>
      </c>
      <c r="E137" s="38"/>
      <c r="F137" s="194" t="s">
        <v>1516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157</v>
      </c>
      <c r="AU137" s="19" t="s">
        <v>82</v>
      </c>
    </row>
    <row r="138" spans="1:65" s="2" customFormat="1" ht="19.5">
      <c r="A138" s="36"/>
      <c r="B138" s="37"/>
      <c r="C138" s="38"/>
      <c r="D138" s="200" t="s">
        <v>289</v>
      </c>
      <c r="E138" s="38"/>
      <c r="F138" s="241" t="s">
        <v>1517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289</v>
      </c>
      <c r="AU138" s="19" t="s">
        <v>82</v>
      </c>
    </row>
    <row r="139" spans="1:65" s="14" customFormat="1" ht="11.25">
      <c r="B139" s="209"/>
      <c r="C139" s="210"/>
      <c r="D139" s="200" t="s">
        <v>159</v>
      </c>
      <c r="E139" s="211" t="s">
        <v>19</v>
      </c>
      <c r="F139" s="212" t="s">
        <v>80</v>
      </c>
      <c r="G139" s="210"/>
      <c r="H139" s="213">
        <v>1</v>
      </c>
      <c r="I139" s="214"/>
      <c r="J139" s="210"/>
      <c r="K139" s="210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159</v>
      </c>
      <c r="AU139" s="219" t="s">
        <v>82</v>
      </c>
      <c r="AV139" s="14" t="s">
        <v>82</v>
      </c>
      <c r="AW139" s="14" t="s">
        <v>34</v>
      </c>
      <c r="AX139" s="14" t="s">
        <v>73</v>
      </c>
      <c r="AY139" s="219" t="s">
        <v>148</v>
      </c>
    </row>
    <row r="140" spans="1:65" s="15" customFormat="1" ht="11.25">
      <c r="B140" s="220"/>
      <c r="C140" s="221"/>
      <c r="D140" s="200" t="s">
        <v>159</v>
      </c>
      <c r="E140" s="222" t="s">
        <v>19</v>
      </c>
      <c r="F140" s="223" t="s">
        <v>162</v>
      </c>
      <c r="G140" s="221"/>
      <c r="H140" s="224">
        <v>1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159</v>
      </c>
      <c r="AU140" s="230" t="s">
        <v>82</v>
      </c>
      <c r="AV140" s="15" t="s">
        <v>155</v>
      </c>
      <c r="AW140" s="15" t="s">
        <v>34</v>
      </c>
      <c r="AX140" s="15" t="s">
        <v>80</v>
      </c>
      <c r="AY140" s="230" t="s">
        <v>148</v>
      </c>
    </row>
    <row r="141" spans="1:65" s="12" customFormat="1" ht="22.9" customHeight="1">
      <c r="B141" s="164"/>
      <c r="C141" s="165"/>
      <c r="D141" s="166" t="s">
        <v>72</v>
      </c>
      <c r="E141" s="178" t="s">
        <v>1527</v>
      </c>
      <c r="F141" s="178" t="s">
        <v>1528</v>
      </c>
      <c r="G141" s="165"/>
      <c r="H141" s="165"/>
      <c r="I141" s="168"/>
      <c r="J141" s="179">
        <f>BK141</f>
        <v>0</v>
      </c>
      <c r="K141" s="165"/>
      <c r="L141" s="170"/>
      <c r="M141" s="171"/>
      <c r="N141" s="172"/>
      <c r="O141" s="172"/>
      <c r="P141" s="173">
        <f>SUM(P142:P151)</f>
        <v>0</v>
      </c>
      <c r="Q141" s="172"/>
      <c r="R141" s="173">
        <f>SUM(R142:R151)</f>
        <v>0</v>
      </c>
      <c r="S141" s="172"/>
      <c r="T141" s="174">
        <f>SUM(T142:T151)</f>
        <v>0</v>
      </c>
      <c r="AR141" s="175" t="s">
        <v>182</v>
      </c>
      <c r="AT141" s="176" t="s">
        <v>72</v>
      </c>
      <c r="AU141" s="176" t="s">
        <v>80</v>
      </c>
      <c r="AY141" s="175" t="s">
        <v>148</v>
      </c>
      <c r="BK141" s="177">
        <f>SUM(BK142:BK151)</f>
        <v>0</v>
      </c>
    </row>
    <row r="142" spans="1:65" s="2" customFormat="1" ht="16.5" customHeight="1">
      <c r="A142" s="36"/>
      <c r="B142" s="37"/>
      <c r="C142" s="180" t="s">
        <v>240</v>
      </c>
      <c r="D142" s="180" t="s">
        <v>150</v>
      </c>
      <c r="E142" s="181" t="s">
        <v>1529</v>
      </c>
      <c r="F142" s="182" t="s">
        <v>1530</v>
      </c>
      <c r="G142" s="183" t="s">
        <v>1531</v>
      </c>
      <c r="H142" s="261"/>
      <c r="I142" s="185"/>
      <c r="J142" s="186">
        <f>ROUND(I142*H142,2)</f>
        <v>0</v>
      </c>
      <c r="K142" s="182" t="s">
        <v>154</v>
      </c>
      <c r="L142" s="41"/>
      <c r="M142" s="187" t="s">
        <v>19</v>
      </c>
      <c r="N142" s="188" t="s">
        <v>44</v>
      </c>
      <c r="O142" s="66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1479</v>
      </c>
      <c r="AT142" s="191" t="s">
        <v>150</v>
      </c>
      <c r="AU142" s="191" t="s">
        <v>82</v>
      </c>
      <c r="AY142" s="19" t="s">
        <v>148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80</v>
      </c>
      <c r="BK142" s="192">
        <f>ROUND(I142*H142,2)</f>
        <v>0</v>
      </c>
      <c r="BL142" s="19" t="s">
        <v>1479</v>
      </c>
      <c r="BM142" s="191" t="s">
        <v>2366</v>
      </c>
    </row>
    <row r="143" spans="1:65" s="2" customFormat="1" ht="11.25">
      <c r="A143" s="36"/>
      <c r="B143" s="37"/>
      <c r="C143" s="38"/>
      <c r="D143" s="193" t="s">
        <v>157</v>
      </c>
      <c r="E143" s="38"/>
      <c r="F143" s="194" t="s">
        <v>1533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157</v>
      </c>
      <c r="AU143" s="19" t="s">
        <v>82</v>
      </c>
    </row>
    <row r="144" spans="1:65" s="2" customFormat="1" ht="117">
      <c r="A144" s="36"/>
      <c r="B144" s="37"/>
      <c r="C144" s="38"/>
      <c r="D144" s="200" t="s">
        <v>289</v>
      </c>
      <c r="E144" s="38"/>
      <c r="F144" s="241" t="s">
        <v>2367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289</v>
      </c>
      <c r="AU144" s="19" t="s">
        <v>82</v>
      </c>
    </row>
    <row r="145" spans="1:65" s="13" customFormat="1" ht="11.25">
      <c r="B145" s="198"/>
      <c r="C145" s="199"/>
      <c r="D145" s="200" t="s">
        <v>159</v>
      </c>
      <c r="E145" s="201" t="s">
        <v>19</v>
      </c>
      <c r="F145" s="202" t="s">
        <v>2368</v>
      </c>
      <c r="G145" s="199"/>
      <c r="H145" s="201" t="s">
        <v>19</v>
      </c>
      <c r="I145" s="203"/>
      <c r="J145" s="199"/>
      <c r="K145" s="199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159</v>
      </c>
      <c r="AU145" s="208" t="s">
        <v>82</v>
      </c>
      <c r="AV145" s="13" t="s">
        <v>80</v>
      </c>
      <c r="AW145" s="13" t="s">
        <v>34</v>
      </c>
      <c r="AX145" s="13" t="s">
        <v>73</v>
      </c>
      <c r="AY145" s="208" t="s">
        <v>148</v>
      </c>
    </row>
    <row r="146" spans="1:65" s="13" customFormat="1" ht="11.25">
      <c r="B146" s="198"/>
      <c r="C146" s="199"/>
      <c r="D146" s="200" t="s">
        <v>159</v>
      </c>
      <c r="E146" s="201" t="s">
        <v>19</v>
      </c>
      <c r="F146" s="202" t="s">
        <v>2369</v>
      </c>
      <c r="G146" s="199"/>
      <c r="H146" s="201" t="s">
        <v>19</v>
      </c>
      <c r="I146" s="203"/>
      <c r="J146" s="199"/>
      <c r="K146" s="199"/>
      <c r="L146" s="204"/>
      <c r="M146" s="205"/>
      <c r="N146" s="206"/>
      <c r="O146" s="206"/>
      <c r="P146" s="206"/>
      <c r="Q146" s="206"/>
      <c r="R146" s="206"/>
      <c r="S146" s="206"/>
      <c r="T146" s="207"/>
      <c r="AT146" s="208" t="s">
        <v>159</v>
      </c>
      <c r="AU146" s="208" t="s">
        <v>82</v>
      </c>
      <c r="AV146" s="13" t="s">
        <v>80</v>
      </c>
      <c r="AW146" s="13" t="s">
        <v>34</v>
      </c>
      <c r="AX146" s="13" t="s">
        <v>73</v>
      </c>
      <c r="AY146" s="208" t="s">
        <v>148</v>
      </c>
    </row>
    <row r="147" spans="1:65" s="15" customFormat="1" ht="11.25">
      <c r="B147" s="220"/>
      <c r="C147" s="221"/>
      <c r="D147" s="200" t="s">
        <v>159</v>
      </c>
      <c r="E147" s="222" t="s">
        <v>19</v>
      </c>
      <c r="F147" s="223" t="s">
        <v>162</v>
      </c>
      <c r="G147" s="221"/>
      <c r="H147" s="224">
        <v>0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159</v>
      </c>
      <c r="AU147" s="230" t="s">
        <v>82</v>
      </c>
      <c r="AV147" s="15" t="s">
        <v>155</v>
      </c>
      <c r="AW147" s="15" t="s">
        <v>34</v>
      </c>
      <c r="AX147" s="15" t="s">
        <v>80</v>
      </c>
      <c r="AY147" s="230" t="s">
        <v>148</v>
      </c>
    </row>
    <row r="148" spans="1:65" s="2" customFormat="1" ht="16.5" customHeight="1">
      <c r="A148" s="36"/>
      <c r="B148" s="37"/>
      <c r="C148" s="180" t="s">
        <v>245</v>
      </c>
      <c r="D148" s="180" t="s">
        <v>150</v>
      </c>
      <c r="E148" s="181" t="s">
        <v>1538</v>
      </c>
      <c r="F148" s="182" t="s">
        <v>1539</v>
      </c>
      <c r="G148" s="183" t="s">
        <v>343</v>
      </c>
      <c r="H148" s="184">
        <v>540</v>
      </c>
      <c r="I148" s="185"/>
      <c r="J148" s="186">
        <f>ROUND(I148*H148,2)</f>
        <v>0</v>
      </c>
      <c r="K148" s="182" t="s">
        <v>19</v>
      </c>
      <c r="L148" s="41"/>
      <c r="M148" s="187" t="s">
        <v>19</v>
      </c>
      <c r="N148" s="188" t="s">
        <v>44</v>
      </c>
      <c r="O148" s="66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155</v>
      </c>
      <c r="AT148" s="191" t="s">
        <v>150</v>
      </c>
      <c r="AU148" s="191" t="s">
        <v>82</v>
      </c>
      <c r="AY148" s="19" t="s">
        <v>148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80</v>
      </c>
      <c r="BK148" s="192">
        <f>ROUND(I148*H148,2)</f>
        <v>0</v>
      </c>
      <c r="BL148" s="19" t="s">
        <v>155</v>
      </c>
      <c r="BM148" s="191" t="s">
        <v>2370</v>
      </c>
    </row>
    <row r="149" spans="1:65" s="2" customFormat="1" ht="19.5">
      <c r="A149" s="36"/>
      <c r="B149" s="37"/>
      <c r="C149" s="38"/>
      <c r="D149" s="200" t="s">
        <v>289</v>
      </c>
      <c r="E149" s="38"/>
      <c r="F149" s="241" t="s">
        <v>1541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289</v>
      </c>
      <c r="AU149" s="19" t="s">
        <v>82</v>
      </c>
    </row>
    <row r="150" spans="1:65" s="14" customFormat="1" ht="11.25">
      <c r="B150" s="209"/>
      <c r="C150" s="210"/>
      <c r="D150" s="200" t="s">
        <v>159</v>
      </c>
      <c r="E150" s="211" t="s">
        <v>19</v>
      </c>
      <c r="F150" s="212" t="s">
        <v>1542</v>
      </c>
      <c r="G150" s="210"/>
      <c r="H150" s="213">
        <v>540</v>
      </c>
      <c r="I150" s="214"/>
      <c r="J150" s="210"/>
      <c r="K150" s="210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159</v>
      </c>
      <c r="AU150" s="219" t="s">
        <v>82</v>
      </c>
      <c r="AV150" s="14" t="s">
        <v>82</v>
      </c>
      <c r="AW150" s="14" t="s">
        <v>34</v>
      </c>
      <c r="AX150" s="14" t="s">
        <v>73</v>
      </c>
      <c r="AY150" s="219" t="s">
        <v>148</v>
      </c>
    </row>
    <row r="151" spans="1:65" s="15" customFormat="1" ht="11.25">
      <c r="B151" s="220"/>
      <c r="C151" s="221"/>
      <c r="D151" s="200" t="s">
        <v>159</v>
      </c>
      <c r="E151" s="222" t="s">
        <v>19</v>
      </c>
      <c r="F151" s="223" t="s">
        <v>162</v>
      </c>
      <c r="G151" s="221"/>
      <c r="H151" s="224">
        <v>540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159</v>
      </c>
      <c r="AU151" s="230" t="s">
        <v>82</v>
      </c>
      <c r="AV151" s="15" t="s">
        <v>155</v>
      </c>
      <c r="AW151" s="15" t="s">
        <v>34</v>
      </c>
      <c r="AX151" s="15" t="s">
        <v>80</v>
      </c>
      <c r="AY151" s="230" t="s">
        <v>148</v>
      </c>
    </row>
    <row r="152" spans="1:65" s="12" customFormat="1" ht="22.9" customHeight="1">
      <c r="B152" s="164"/>
      <c r="C152" s="165"/>
      <c r="D152" s="166" t="s">
        <v>72</v>
      </c>
      <c r="E152" s="178" t="s">
        <v>1543</v>
      </c>
      <c r="F152" s="178" t="s">
        <v>1544</v>
      </c>
      <c r="G152" s="165"/>
      <c r="H152" s="165"/>
      <c r="I152" s="168"/>
      <c r="J152" s="179">
        <f>BK152</f>
        <v>0</v>
      </c>
      <c r="K152" s="165"/>
      <c r="L152" s="170"/>
      <c r="M152" s="171"/>
      <c r="N152" s="172"/>
      <c r="O152" s="172"/>
      <c r="P152" s="173">
        <f>SUM(P153:P165)</f>
        <v>0</v>
      </c>
      <c r="Q152" s="172"/>
      <c r="R152" s="173">
        <f>SUM(R153:R165)</f>
        <v>0</v>
      </c>
      <c r="S152" s="172"/>
      <c r="T152" s="174">
        <f>SUM(T153:T165)</f>
        <v>0</v>
      </c>
      <c r="AR152" s="175" t="s">
        <v>182</v>
      </c>
      <c r="AT152" s="176" t="s">
        <v>72</v>
      </c>
      <c r="AU152" s="176" t="s">
        <v>80</v>
      </c>
      <c r="AY152" s="175" t="s">
        <v>148</v>
      </c>
      <c r="BK152" s="177">
        <f>SUM(BK153:BK165)</f>
        <v>0</v>
      </c>
    </row>
    <row r="153" spans="1:65" s="2" customFormat="1" ht="16.5" customHeight="1">
      <c r="A153" s="36"/>
      <c r="B153" s="37"/>
      <c r="C153" s="180" t="s">
        <v>8</v>
      </c>
      <c r="D153" s="180" t="s">
        <v>150</v>
      </c>
      <c r="E153" s="181" t="s">
        <v>1545</v>
      </c>
      <c r="F153" s="182" t="s">
        <v>1546</v>
      </c>
      <c r="G153" s="183" t="s">
        <v>1547</v>
      </c>
      <c r="H153" s="184">
        <v>1</v>
      </c>
      <c r="I153" s="185"/>
      <c r="J153" s="186">
        <f>ROUND(I153*H153,2)</f>
        <v>0</v>
      </c>
      <c r="K153" s="182" t="s">
        <v>1548</v>
      </c>
      <c r="L153" s="41"/>
      <c r="M153" s="187" t="s">
        <v>19</v>
      </c>
      <c r="N153" s="188" t="s">
        <v>44</v>
      </c>
      <c r="O153" s="66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1479</v>
      </c>
      <c r="AT153" s="191" t="s">
        <v>150</v>
      </c>
      <c r="AU153" s="191" t="s">
        <v>82</v>
      </c>
      <c r="AY153" s="19" t="s">
        <v>148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9" t="s">
        <v>80</v>
      </c>
      <c r="BK153" s="192">
        <f>ROUND(I153*H153,2)</f>
        <v>0</v>
      </c>
      <c r="BL153" s="19" t="s">
        <v>1479</v>
      </c>
      <c r="BM153" s="191" t="s">
        <v>2371</v>
      </c>
    </row>
    <row r="154" spans="1:65" s="2" customFormat="1" ht="11.25">
      <c r="A154" s="36"/>
      <c r="B154" s="37"/>
      <c r="C154" s="38"/>
      <c r="D154" s="193" t="s">
        <v>157</v>
      </c>
      <c r="E154" s="38"/>
      <c r="F154" s="194" t="s">
        <v>1550</v>
      </c>
      <c r="G154" s="38"/>
      <c r="H154" s="38"/>
      <c r="I154" s="195"/>
      <c r="J154" s="38"/>
      <c r="K154" s="38"/>
      <c r="L154" s="41"/>
      <c r="M154" s="196"/>
      <c r="N154" s="197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157</v>
      </c>
      <c r="AU154" s="19" t="s">
        <v>82</v>
      </c>
    </row>
    <row r="155" spans="1:65" s="2" customFormat="1" ht="29.25">
      <c r="A155" s="36"/>
      <c r="B155" s="37"/>
      <c r="C155" s="38"/>
      <c r="D155" s="200" t="s">
        <v>289</v>
      </c>
      <c r="E155" s="38"/>
      <c r="F155" s="241" t="s">
        <v>1551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289</v>
      </c>
      <c r="AU155" s="19" t="s">
        <v>82</v>
      </c>
    </row>
    <row r="156" spans="1:65" s="14" customFormat="1" ht="11.25">
      <c r="B156" s="209"/>
      <c r="C156" s="210"/>
      <c r="D156" s="200" t="s">
        <v>159</v>
      </c>
      <c r="E156" s="211" t="s">
        <v>19</v>
      </c>
      <c r="F156" s="212" t="s">
        <v>2372</v>
      </c>
      <c r="G156" s="210"/>
      <c r="H156" s="213">
        <v>1</v>
      </c>
      <c r="I156" s="214"/>
      <c r="J156" s="210"/>
      <c r="K156" s="210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159</v>
      </c>
      <c r="AU156" s="219" t="s">
        <v>82</v>
      </c>
      <c r="AV156" s="14" t="s">
        <v>82</v>
      </c>
      <c r="AW156" s="14" t="s">
        <v>34</v>
      </c>
      <c r="AX156" s="14" t="s">
        <v>73</v>
      </c>
      <c r="AY156" s="219" t="s">
        <v>148</v>
      </c>
    </row>
    <row r="157" spans="1:65" s="15" customFormat="1" ht="11.25">
      <c r="B157" s="220"/>
      <c r="C157" s="221"/>
      <c r="D157" s="200" t="s">
        <v>159</v>
      </c>
      <c r="E157" s="222" t="s">
        <v>19</v>
      </c>
      <c r="F157" s="223" t="s">
        <v>162</v>
      </c>
      <c r="G157" s="221"/>
      <c r="H157" s="224">
        <v>1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159</v>
      </c>
      <c r="AU157" s="230" t="s">
        <v>82</v>
      </c>
      <c r="AV157" s="15" t="s">
        <v>155</v>
      </c>
      <c r="AW157" s="15" t="s">
        <v>34</v>
      </c>
      <c r="AX157" s="15" t="s">
        <v>80</v>
      </c>
      <c r="AY157" s="230" t="s">
        <v>148</v>
      </c>
    </row>
    <row r="158" spans="1:65" s="2" customFormat="1" ht="24.2" customHeight="1">
      <c r="A158" s="36"/>
      <c r="B158" s="37"/>
      <c r="C158" s="180" t="s">
        <v>256</v>
      </c>
      <c r="D158" s="180" t="s">
        <v>150</v>
      </c>
      <c r="E158" s="181" t="s">
        <v>1554</v>
      </c>
      <c r="F158" s="182" t="s">
        <v>1555</v>
      </c>
      <c r="G158" s="183" t="s">
        <v>2373</v>
      </c>
      <c r="H158" s="184">
        <v>5</v>
      </c>
      <c r="I158" s="185"/>
      <c r="J158" s="186">
        <f>ROUND(I158*H158,2)</f>
        <v>0</v>
      </c>
      <c r="K158" s="182" t="s">
        <v>154</v>
      </c>
      <c r="L158" s="41"/>
      <c r="M158" s="187" t="s">
        <v>19</v>
      </c>
      <c r="N158" s="188" t="s">
        <v>44</v>
      </c>
      <c r="O158" s="66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1479</v>
      </c>
      <c r="AT158" s="191" t="s">
        <v>150</v>
      </c>
      <c r="AU158" s="191" t="s">
        <v>82</v>
      </c>
      <c r="AY158" s="19" t="s">
        <v>148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80</v>
      </c>
      <c r="BK158" s="192">
        <f>ROUND(I158*H158,2)</f>
        <v>0</v>
      </c>
      <c r="BL158" s="19" t="s">
        <v>1479</v>
      </c>
      <c r="BM158" s="191" t="s">
        <v>2374</v>
      </c>
    </row>
    <row r="159" spans="1:65" s="2" customFormat="1" ht="11.25">
      <c r="A159" s="36"/>
      <c r="B159" s="37"/>
      <c r="C159" s="38"/>
      <c r="D159" s="193" t="s">
        <v>157</v>
      </c>
      <c r="E159" s="38"/>
      <c r="F159" s="194" t="s">
        <v>1558</v>
      </c>
      <c r="G159" s="38"/>
      <c r="H159" s="38"/>
      <c r="I159" s="195"/>
      <c r="J159" s="38"/>
      <c r="K159" s="38"/>
      <c r="L159" s="41"/>
      <c r="M159" s="196"/>
      <c r="N159" s="197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157</v>
      </c>
      <c r="AU159" s="19" t="s">
        <v>82</v>
      </c>
    </row>
    <row r="160" spans="1:65" s="2" customFormat="1" ht="29.25">
      <c r="A160" s="36"/>
      <c r="B160" s="37"/>
      <c r="C160" s="38"/>
      <c r="D160" s="200" t="s">
        <v>289</v>
      </c>
      <c r="E160" s="38"/>
      <c r="F160" s="241" t="s">
        <v>1559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289</v>
      </c>
      <c r="AU160" s="19" t="s">
        <v>82</v>
      </c>
    </row>
    <row r="161" spans="1:65" s="13" customFormat="1" ht="11.25">
      <c r="B161" s="198"/>
      <c r="C161" s="199"/>
      <c r="D161" s="200" t="s">
        <v>159</v>
      </c>
      <c r="E161" s="201" t="s">
        <v>19</v>
      </c>
      <c r="F161" s="202" t="s">
        <v>2375</v>
      </c>
      <c r="G161" s="199"/>
      <c r="H161" s="201" t="s">
        <v>19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159</v>
      </c>
      <c r="AU161" s="208" t="s">
        <v>82</v>
      </c>
      <c r="AV161" s="13" t="s">
        <v>80</v>
      </c>
      <c r="AW161" s="13" t="s">
        <v>34</v>
      </c>
      <c r="AX161" s="13" t="s">
        <v>73</v>
      </c>
      <c r="AY161" s="208" t="s">
        <v>148</v>
      </c>
    </row>
    <row r="162" spans="1:65" s="14" customFormat="1" ht="11.25">
      <c r="B162" s="209"/>
      <c r="C162" s="210"/>
      <c r="D162" s="200" t="s">
        <v>159</v>
      </c>
      <c r="E162" s="211" t="s">
        <v>19</v>
      </c>
      <c r="F162" s="212" t="s">
        <v>2376</v>
      </c>
      <c r="G162" s="210"/>
      <c r="H162" s="213">
        <v>5</v>
      </c>
      <c r="I162" s="214"/>
      <c r="J162" s="210"/>
      <c r="K162" s="210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159</v>
      </c>
      <c r="AU162" s="219" t="s">
        <v>82</v>
      </c>
      <c r="AV162" s="14" t="s">
        <v>82</v>
      </c>
      <c r="AW162" s="14" t="s">
        <v>34</v>
      </c>
      <c r="AX162" s="14" t="s">
        <v>80</v>
      </c>
      <c r="AY162" s="219" t="s">
        <v>148</v>
      </c>
    </row>
    <row r="163" spans="1:65" s="2" customFormat="1" ht="24.2" customHeight="1">
      <c r="A163" s="36"/>
      <c r="B163" s="37"/>
      <c r="C163" s="180" t="s">
        <v>261</v>
      </c>
      <c r="D163" s="180" t="s">
        <v>150</v>
      </c>
      <c r="E163" s="181" t="s">
        <v>2377</v>
      </c>
      <c r="F163" s="182" t="s">
        <v>1562</v>
      </c>
      <c r="G163" s="183" t="s">
        <v>1563</v>
      </c>
      <c r="H163" s="184">
        <v>1</v>
      </c>
      <c r="I163" s="185"/>
      <c r="J163" s="186">
        <f>ROUND(I163*H163,2)</f>
        <v>0</v>
      </c>
      <c r="K163" s="182" t="s">
        <v>19</v>
      </c>
      <c r="L163" s="41"/>
      <c r="M163" s="187" t="s">
        <v>19</v>
      </c>
      <c r="N163" s="188" t="s">
        <v>44</v>
      </c>
      <c r="O163" s="66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1479</v>
      </c>
      <c r="AT163" s="191" t="s">
        <v>150</v>
      </c>
      <c r="AU163" s="191" t="s">
        <v>82</v>
      </c>
      <c r="AY163" s="19" t="s">
        <v>148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80</v>
      </c>
      <c r="BK163" s="192">
        <f>ROUND(I163*H163,2)</f>
        <v>0</v>
      </c>
      <c r="BL163" s="19" t="s">
        <v>1479</v>
      </c>
      <c r="BM163" s="191" t="s">
        <v>2378</v>
      </c>
    </row>
    <row r="164" spans="1:65" s="2" customFormat="1" ht="29.25">
      <c r="A164" s="36"/>
      <c r="B164" s="37"/>
      <c r="C164" s="38"/>
      <c r="D164" s="200" t="s">
        <v>289</v>
      </c>
      <c r="E164" s="38"/>
      <c r="F164" s="241" t="s">
        <v>1565</v>
      </c>
      <c r="G164" s="38"/>
      <c r="H164" s="38"/>
      <c r="I164" s="195"/>
      <c r="J164" s="38"/>
      <c r="K164" s="38"/>
      <c r="L164" s="41"/>
      <c r="M164" s="196"/>
      <c r="N164" s="197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289</v>
      </c>
      <c r="AU164" s="19" t="s">
        <v>82</v>
      </c>
    </row>
    <row r="165" spans="1:65" s="14" customFormat="1" ht="11.25">
      <c r="B165" s="209"/>
      <c r="C165" s="210"/>
      <c r="D165" s="200" t="s">
        <v>159</v>
      </c>
      <c r="E165" s="211" t="s">
        <v>19</v>
      </c>
      <c r="F165" s="212" t="s">
        <v>80</v>
      </c>
      <c r="G165" s="210"/>
      <c r="H165" s="213">
        <v>1</v>
      </c>
      <c r="I165" s="214"/>
      <c r="J165" s="210"/>
      <c r="K165" s="210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159</v>
      </c>
      <c r="AU165" s="219" t="s">
        <v>82</v>
      </c>
      <c r="AV165" s="14" t="s">
        <v>82</v>
      </c>
      <c r="AW165" s="14" t="s">
        <v>34</v>
      </c>
      <c r="AX165" s="14" t="s">
        <v>80</v>
      </c>
      <c r="AY165" s="219" t="s">
        <v>148</v>
      </c>
    </row>
    <row r="166" spans="1:65" s="12" customFormat="1" ht="22.9" customHeight="1">
      <c r="B166" s="164"/>
      <c r="C166" s="165"/>
      <c r="D166" s="166" t="s">
        <v>72</v>
      </c>
      <c r="E166" s="178" t="s">
        <v>1566</v>
      </c>
      <c r="F166" s="178" t="s">
        <v>1567</v>
      </c>
      <c r="G166" s="165"/>
      <c r="H166" s="165"/>
      <c r="I166" s="168"/>
      <c r="J166" s="179">
        <f>BK166</f>
        <v>0</v>
      </c>
      <c r="K166" s="165"/>
      <c r="L166" s="170"/>
      <c r="M166" s="171"/>
      <c r="N166" s="172"/>
      <c r="O166" s="172"/>
      <c r="P166" s="173">
        <f>SUM(P167:P181)</f>
        <v>0</v>
      </c>
      <c r="Q166" s="172"/>
      <c r="R166" s="173">
        <f>SUM(R167:R181)</f>
        <v>0</v>
      </c>
      <c r="S166" s="172"/>
      <c r="T166" s="174">
        <f>SUM(T167:T181)</f>
        <v>0</v>
      </c>
      <c r="AR166" s="175" t="s">
        <v>182</v>
      </c>
      <c r="AT166" s="176" t="s">
        <v>72</v>
      </c>
      <c r="AU166" s="176" t="s">
        <v>80</v>
      </c>
      <c r="AY166" s="175" t="s">
        <v>148</v>
      </c>
      <c r="BK166" s="177">
        <f>SUM(BK167:BK181)</f>
        <v>0</v>
      </c>
    </row>
    <row r="167" spans="1:65" s="2" customFormat="1" ht="16.5" customHeight="1">
      <c r="A167" s="36"/>
      <c r="B167" s="37"/>
      <c r="C167" s="180" t="s">
        <v>267</v>
      </c>
      <c r="D167" s="180" t="s">
        <v>150</v>
      </c>
      <c r="E167" s="181" t="s">
        <v>1571</v>
      </c>
      <c r="F167" s="182" t="s">
        <v>1572</v>
      </c>
      <c r="G167" s="183" t="s">
        <v>343</v>
      </c>
      <c r="H167" s="184">
        <v>1</v>
      </c>
      <c r="I167" s="185"/>
      <c r="J167" s="186">
        <f>ROUND(I167*H167,2)</f>
        <v>0</v>
      </c>
      <c r="K167" s="182" t="s">
        <v>154</v>
      </c>
      <c r="L167" s="41"/>
      <c r="M167" s="187" t="s">
        <v>19</v>
      </c>
      <c r="N167" s="188" t="s">
        <v>44</v>
      </c>
      <c r="O167" s="6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1479</v>
      </c>
      <c r="AT167" s="191" t="s">
        <v>150</v>
      </c>
      <c r="AU167" s="191" t="s">
        <v>82</v>
      </c>
      <c r="AY167" s="19" t="s">
        <v>148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80</v>
      </c>
      <c r="BK167" s="192">
        <f>ROUND(I167*H167,2)</f>
        <v>0</v>
      </c>
      <c r="BL167" s="19" t="s">
        <v>1479</v>
      </c>
      <c r="BM167" s="191" t="s">
        <v>2379</v>
      </c>
    </row>
    <row r="168" spans="1:65" s="2" customFormat="1" ht="11.25">
      <c r="A168" s="36"/>
      <c r="B168" s="37"/>
      <c r="C168" s="38"/>
      <c r="D168" s="193" t="s">
        <v>157</v>
      </c>
      <c r="E168" s="38"/>
      <c r="F168" s="194" t="s">
        <v>1574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157</v>
      </c>
      <c r="AU168" s="19" t="s">
        <v>82</v>
      </c>
    </row>
    <row r="169" spans="1:65" s="14" customFormat="1" ht="11.25">
      <c r="B169" s="209"/>
      <c r="C169" s="210"/>
      <c r="D169" s="200" t="s">
        <v>159</v>
      </c>
      <c r="E169" s="211" t="s">
        <v>19</v>
      </c>
      <c r="F169" s="212" t="s">
        <v>80</v>
      </c>
      <c r="G169" s="210"/>
      <c r="H169" s="213">
        <v>1</v>
      </c>
      <c r="I169" s="214"/>
      <c r="J169" s="210"/>
      <c r="K169" s="210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159</v>
      </c>
      <c r="AU169" s="219" t="s">
        <v>82</v>
      </c>
      <c r="AV169" s="14" t="s">
        <v>82</v>
      </c>
      <c r="AW169" s="14" t="s">
        <v>34</v>
      </c>
      <c r="AX169" s="14" t="s">
        <v>80</v>
      </c>
      <c r="AY169" s="219" t="s">
        <v>148</v>
      </c>
    </row>
    <row r="170" spans="1:65" s="2" customFormat="1" ht="16.5" customHeight="1">
      <c r="A170" s="36"/>
      <c r="B170" s="37"/>
      <c r="C170" s="180" t="s">
        <v>272</v>
      </c>
      <c r="D170" s="180" t="s">
        <v>150</v>
      </c>
      <c r="E170" s="181" t="s">
        <v>1575</v>
      </c>
      <c r="F170" s="182" t="s">
        <v>1576</v>
      </c>
      <c r="G170" s="183" t="s">
        <v>343</v>
      </c>
      <c r="H170" s="184">
        <v>1</v>
      </c>
      <c r="I170" s="185"/>
      <c r="J170" s="186">
        <f>ROUND(I170*H170,2)</f>
        <v>0</v>
      </c>
      <c r="K170" s="182" t="s">
        <v>154</v>
      </c>
      <c r="L170" s="41"/>
      <c r="M170" s="187" t="s">
        <v>19</v>
      </c>
      <c r="N170" s="188" t="s">
        <v>44</v>
      </c>
      <c r="O170" s="66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1479</v>
      </c>
      <c r="AT170" s="191" t="s">
        <v>150</v>
      </c>
      <c r="AU170" s="191" t="s">
        <v>82</v>
      </c>
      <c r="AY170" s="19" t="s">
        <v>148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80</v>
      </c>
      <c r="BK170" s="192">
        <f>ROUND(I170*H170,2)</f>
        <v>0</v>
      </c>
      <c r="BL170" s="19" t="s">
        <v>1479</v>
      </c>
      <c r="BM170" s="191" t="s">
        <v>2380</v>
      </c>
    </row>
    <row r="171" spans="1:65" s="2" customFormat="1" ht="11.25">
      <c r="A171" s="36"/>
      <c r="B171" s="37"/>
      <c r="C171" s="38"/>
      <c r="D171" s="193" t="s">
        <v>157</v>
      </c>
      <c r="E171" s="38"/>
      <c r="F171" s="194" t="s">
        <v>1578</v>
      </c>
      <c r="G171" s="38"/>
      <c r="H171" s="38"/>
      <c r="I171" s="195"/>
      <c r="J171" s="38"/>
      <c r="K171" s="38"/>
      <c r="L171" s="41"/>
      <c r="M171" s="196"/>
      <c r="N171" s="197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157</v>
      </c>
      <c r="AU171" s="19" t="s">
        <v>82</v>
      </c>
    </row>
    <row r="172" spans="1:65" s="14" customFormat="1" ht="11.25">
      <c r="B172" s="209"/>
      <c r="C172" s="210"/>
      <c r="D172" s="200" t="s">
        <v>159</v>
      </c>
      <c r="E172" s="211" t="s">
        <v>19</v>
      </c>
      <c r="F172" s="212" t="s">
        <v>80</v>
      </c>
      <c r="G172" s="210"/>
      <c r="H172" s="213">
        <v>1</v>
      </c>
      <c r="I172" s="214"/>
      <c r="J172" s="210"/>
      <c r="K172" s="210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159</v>
      </c>
      <c r="AU172" s="219" t="s">
        <v>82</v>
      </c>
      <c r="AV172" s="14" t="s">
        <v>82</v>
      </c>
      <c r="AW172" s="14" t="s">
        <v>34</v>
      </c>
      <c r="AX172" s="14" t="s">
        <v>80</v>
      </c>
      <c r="AY172" s="219" t="s">
        <v>148</v>
      </c>
    </row>
    <row r="173" spans="1:65" s="2" customFormat="1" ht="16.5" customHeight="1">
      <c r="A173" s="36"/>
      <c r="B173" s="37"/>
      <c r="C173" s="180" t="s">
        <v>280</v>
      </c>
      <c r="D173" s="180" t="s">
        <v>150</v>
      </c>
      <c r="E173" s="181" t="s">
        <v>1579</v>
      </c>
      <c r="F173" s="182" t="s">
        <v>1580</v>
      </c>
      <c r="G173" s="183" t="s">
        <v>1192</v>
      </c>
      <c r="H173" s="184">
        <v>770</v>
      </c>
      <c r="I173" s="185"/>
      <c r="J173" s="186">
        <f>ROUND(I173*H173,2)</f>
        <v>0</v>
      </c>
      <c r="K173" s="182" t="s">
        <v>19</v>
      </c>
      <c r="L173" s="41"/>
      <c r="M173" s="187" t="s">
        <v>19</v>
      </c>
      <c r="N173" s="188" t="s">
        <v>44</v>
      </c>
      <c r="O173" s="66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155</v>
      </c>
      <c r="AT173" s="191" t="s">
        <v>150</v>
      </c>
      <c r="AU173" s="191" t="s">
        <v>82</v>
      </c>
      <c r="AY173" s="19" t="s">
        <v>148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80</v>
      </c>
      <c r="BK173" s="192">
        <f>ROUND(I173*H173,2)</f>
        <v>0</v>
      </c>
      <c r="BL173" s="19" t="s">
        <v>155</v>
      </c>
      <c r="BM173" s="191" t="s">
        <v>2381</v>
      </c>
    </row>
    <row r="174" spans="1:65" s="2" customFormat="1" ht="19.5">
      <c r="A174" s="36"/>
      <c r="B174" s="37"/>
      <c r="C174" s="38"/>
      <c r="D174" s="200" t="s">
        <v>289</v>
      </c>
      <c r="E174" s="38"/>
      <c r="F174" s="241" t="s">
        <v>1582</v>
      </c>
      <c r="G174" s="38"/>
      <c r="H174" s="38"/>
      <c r="I174" s="195"/>
      <c r="J174" s="38"/>
      <c r="K174" s="38"/>
      <c r="L174" s="41"/>
      <c r="M174" s="196"/>
      <c r="N174" s="197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289</v>
      </c>
      <c r="AU174" s="19" t="s">
        <v>82</v>
      </c>
    </row>
    <row r="175" spans="1:65" s="14" customFormat="1" ht="11.25">
      <c r="B175" s="209"/>
      <c r="C175" s="210"/>
      <c r="D175" s="200" t="s">
        <v>159</v>
      </c>
      <c r="E175" s="211" t="s">
        <v>19</v>
      </c>
      <c r="F175" s="212" t="s">
        <v>2382</v>
      </c>
      <c r="G175" s="210"/>
      <c r="H175" s="213">
        <v>100</v>
      </c>
      <c r="I175" s="214"/>
      <c r="J175" s="210"/>
      <c r="K175" s="210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159</v>
      </c>
      <c r="AU175" s="219" t="s">
        <v>82</v>
      </c>
      <c r="AV175" s="14" t="s">
        <v>82</v>
      </c>
      <c r="AW175" s="14" t="s">
        <v>34</v>
      </c>
      <c r="AX175" s="14" t="s">
        <v>73</v>
      </c>
      <c r="AY175" s="219" t="s">
        <v>148</v>
      </c>
    </row>
    <row r="176" spans="1:65" s="14" customFormat="1" ht="11.25">
      <c r="B176" s="209"/>
      <c r="C176" s="210"/>
      <c r="D176" s="200" t="s">
        <v>159</v>
      </c>
      <c r="E176" s="211" t="s">
        <v>19</v>
      </c>
      <c r="F176" s="212" t="s">
        <v>2383</v>
      </c>
      <c r="G176" s="210"/>
      <c r="H176" s="213">
        <v>100</v>
      </c>
      <c r="I176" s="214"/>
      <c r="J176" s="210"/>
      <c r="K176" s="210"/>
      <c r="L176" s="215"/>
      <c r="M176" s="216"/>
      <c r="N176" s="217"/>
      <c r="O176" s="217"/>
      <c r="P176" s="217"/>
      <c r="Q176" s="217"/>
      <c r="R176" s="217"/>
      <c r="S176" s="217"/>
      <c r="T176" s="218"/>
      <c r="AT176" s="219" t="s">
        <v>159</v>
      </c>
      <c r="AU176" s="219" t="s">
        <v>82</v>
      </c>
      <c r="AV176" s="14" t="s">
        <v>82</v>
      </c>
      <c r="AW176" s="14" t="s">
        <v>34</v>
      </c>
      <c r="AX176" s="14" t="s">
        <v>73</v>
      </c>
      <c r="AY176" s="219" t="s">
        <v>148</v>
      </c>
    </row>
    <row r="177" spans="1:65" s="14" customFormat="1" ht="11.25">
      <c r="B177" s="209"/>
      <c r="C177" s="210"/>
      <c r="D177" s="200" t="s">
        <v>159</v>
      </c>
      <c r="E177" s="211" t="s">
        <v>19</v>
      </c>
      <c r="F177" s="212" t="s">
        <v>1585</v>
      </c>
      <c r="G177" s="210"/>
      <c r="H177" s="213">
        <v>50</v>
      </c>
      <c r="I177" s="214"/>
      <c r="J177" s="210"/>
      <c r="K177" s="210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159</v>
      </c>
      <c r="AU177" s="219" t="s">
        <v>82</v>
      </c>
      <c r="AV177" s="14" t="s">
        <v>82</v>
      </c>
      <c r="AW177" s="14" t="s">
        <v>34</v>
      </c>
      <c r="AX177" s="14" t="s">
        <v>73</v>
      </c>
      <c r="AY177" s="219" t="s">
        <v>148</v>
      </c>
    </row>
    <row r="178" spans="1:65" s="14" customFormat="1" ht="11.25">
      <c r="B178" s="209"/>
      <c r="C178" s="210"/>
      <c r="D178" s="200" t="s">
        <v>159</v>
      </c>
      <c r="E178" s="211" t="s">
        <v>19</v>
      </c>
      <c r="F178" s="212" t="s">
        <v>2384</v>
      </c>
      <c r="G178" s="210"/>
      <c r="H178" s="213">
        <v>160</v>
      </c>
      <c r="I178" s="214"/>
      <c r="J178" s="210"/>
      <c r="K178" s="210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159</v>
      </c>
      <c r="AU178" s="219" t="s">
        <v>82</v>
      </c>
      <c r="AV178" s="14" t="s">
        <v>82</v>
      </c>
      <c r="AW178" s="14" t="s">
        <v>34</v>
      </c>
      <c r="AX178" s="14" t="s">
        <v>73</v>
      </c>
      <c r="AY178" s="219" t="s">
        <v>148</v>
      </c>
    </row>
    <row r="179" spans="1:65" s="14" customFormat="1" ht="11.25">
      <c r="B179" s="209"/>
      <c r="C179" s="210"/>
      <c r="D179" s="200" t="s">
        <v>159</v>
      </c>
      <c r="E179" s="211" t="s">
        <v>19</v>
      </c>
      <c r="F179" s="212" t="s">
        <v>2385</v>
      </c>
      <c r="G179" s="210"/>
      <c r="H179" s="213">
        <v>200</v>
      </c>
      <c r="I179" s="214"/>
      <c r="J179" s="210"/>
      <c r="K179" s="210"/>
      <c r="L179" s="215"/>
      <c r="M179" s="216"/>
      <c r="N179" s="217"/>
      <c r="O179" s="217"/>
      <c r="P179" s="217"/>
      <c r="Q179" s="217"/>
      <c r="R179" s="217"/>
      <c r="S179" s="217"/>
      <c r="T179" s="218"/>
      <c r="AT179" s="219" t="s">
        <v>159</v>
      </c>
      <c r="AU179" s="219" t="s">
        <v>82</v>
      </c>
      <c r="AV179" s="14" t="s">
        <v>82</v>
      </c>
      <c r="AW179" s="14" t="s">
        <v>34</v>
      </c>
      <c r="AX179" s="14" t="s">
        <v>73</v>
      </c>
      <c r="AY179" s="219" t="s">
        <v>148</v>
      </c>
    </row>
    <row r="180" spans="1:65" s="14" customFormat="1" ht="11.25">
      <c r="B180" s="209"/>
      <c r="C180" s="210"/>
      <c r="D180" s="200" t="s">
        <v>159</v>
      </c>
      <c r="E180" s="211" t="s">
        <v>19</v>
      </c>
      <c r="F180" s="212" t="s">
        <v>2386</v>
      </c>
      <c r="G180" s="210"/>
      <c r="H180" s="213">
        <v>160</v>
      </c>
      <c r="I180" s="214"/>
      <c r="J180" s="210"/>
      <c r="K180" s="210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159</v>
      </c>
      <c r="AU180" s="219" t="s">
        <v>82</v>
      </c>
      <c r="AV180" s="14" t="s">
        <v>82</v>
      </c>
      <c r="AW180" s="14" t="s">
        <v>34</v>
      </c>
      <c r="AX180" s="14" t="s">
        <v>73</v>
      </c>
      <c r="AY180" s="219" t="s">
        <v>148</v>
      </c>
    </row>
    <row r="181" spans="1:65" s="15" customFormat="1" ht="11.25">
      <c r="B181" s="220"/>
      <c r="C181" s="221"/>
      <c r="D181" s="200" t="s">
        <v>159</v>
      </c>
      <c r="E181" s="222" t="s">
        <v>19</v>
      </c>
      <c r="F181" s="223" t="s">
        <v>162</v>
      </c>
      <c r="G181" s="221"/>
      <c r="H181" s="224">
        <v>770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159</v>
      </c>
      <c r="AU181" s="230" t="s">
        <v>82</v>
      </c>
      <c r="AV181" s="15" t="s">
        <v>155</v>
      </c>
      <c r="AW181" s="15" t="s">
        <v>34</v>
      </c>
      <c r="AX181" s="15" t="s">
        <v>80</v>
      </c>
      <c r="AY181" s="230" t="s">
        <v>148</v>
      </c>
    </row>
    <row r="182" spans="1:65" s="12" customFormat="1" ht="22.9" customHeight="1">
      <c r="B182" s="164"/>
      <c r="C182" s="165"/>
      <c r="D182" s="166" t="s">
        <v>72</v>
      </c>
      <c r="E182" s="178" t="s">
        <v>1591</v>
      </c>
      <c r="F182" s="178" t="s">
        <v>1592</v>
      </c>
      <c r="G182" s="165"/>
      <c r="H182" s="165"/>
      <c r="I182" s="168"/>
      <c r="J182" s="179">
        <f>BK182</f>
        <v>0</v>
      </c>
      <c r="K182" s="165"/>
      <c r="L182" s="170"/>
      <c r="M182" s="171"/>
      <c r="N182" s="172"/>
      <c r="O182" s="172"/>
      <c r="P182" s="173">
        <f>SUM(P183:P193)</f>
        <v>0</v>
      </c>
      <c r="Q182" s="172"/>
      <c r="R182" s="173">
        <f>SUM(R183:R193)</f>
        <v>0</v>
      </c>
      <c r="S182" s="172"/>
      <c r="T182" s="174">
        <f>SUM(T183:T193)</f>
        <v>0</v>
      </c>
      <c r="AR182" s="175" t="s">
        <v>182</v>
      </c>
      <c r="AT182" s="176" t="s">
        <v>72</v>
      </c>
      <c r="AU182" s="176" t="s">
        <v>80</v>
      </c>
      <c r="AY182" s="175" t="s">
        <v>148</v>
      </c>
      <c r="BK182" s="177">
        <f>SUM(BK183:BK193)</f>
        <v>0</v>
      </c>
    </row>
    <row r="183" spans="1:65" s="2" customFormat="1" ht="16.5" customHeight="1">
      <c r="A183" s="36"/>
      <c r="B183" s="37"/>
      <c r="C183" s="180" t="s">
        <v>7</v>
      </c>
      <c r="D183" s="180" t="s">
        <v>150</v>
      </c>
      <c r="E183" s="181" t="s">
        <v>1593</v>
      </c>
      <c r="F183" s="182" t="s">
        <v>1594</v>
      </c>
      <c r="G183" s="183" t="s">
        <v>1531</v>
      </c>
      <c r="H183" s="261"/>
      <c r="I183" s="185"/>
      <c r="J183" s="186">
        <f>ROUND(I183*H183,2)</f>
        <v>0</v>
      </c>
      <c r="K183" s="182" t="s">
        <v>154</v>
      </c>
      <c r="L183" s="41"/>
      <c r="M183" s="187" t="s">
        <v>19</v>
      </c>
      <c r="N183" s="188" t="s">
        <v>44</v>
      </c>
      <c r="O183" s="66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1479</v>
      </c>
      <c r="AT183" s="191" t="s">
        <v>150</v>
      </c>
      <c r="AU183" s="191" t="s">
        <v>82</v>
      </c>
      <c r="AY183" s="19" t="s">
        <v>148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80</v>
      </c>
      <c r="BK183" s="192">
        <f>ROUND(I183*H183,2)</f>
        <v>0</v>
      </c>
      <c r="BL183" s="19" t="s">
        <v>1479</v>
      </c>
      <c r="BM183" s="191" t="s">
        <v>2387</v>
      </c>
    </row>
    <row r="184" spans="1:65" s="2" customFormat="1" ht="11.25">
      <c r="A184" s="36"/>
      <c r="B184" s="37"/>
      <c r="C184" s="38"/>
      <c r="D184" s="193" t="s">
        <v>157</v>
      </c>
      <c r="E184" s="38"/>
      <c r="F184" s="194" t="s">
        <v>1596</v>
      </c>
      <c r="G184" s="38"/>
      <c r="H184" s="38"/>
      <c r="I184" s="195"/>
      <c r="J184" s="38"/>
      <c r="K184" s="38"/>
      <c r="L184" s="41"/>
      <c r="M184" s="196"/>
      <c r="N184" s="197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157</v>
      </c>
      <c r="AU184" s="19" t="s">
        <v>82</v>
      </c>
    </row>
    <row r="185" spans="1:65" s="2" customFormat="1" ht="78">
      <c r="A185" s="36"/>
      <c r="B185" s="37"/>
      <c r="C185" s="38"/>
      <c r="D185" s="200" t="s">
        <v>289</v>
      </c>
      <c r="E185" s="38"/>
      <c r="F185" s="241" t="s">
        <v>2388</v>
      </c>
      <c r="G185" s="38"/>
      <c r="H185" s="38"/>
      <c r="I185" s="195"/>
      <c r="J185" s="38"/>
      <c r="K185" s="38"/>
      <c r="L185" s="41"/>
      <c r="M185" s="196"/>
      <c r="N185" s="197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289</v>
      </c>
      <c r="AU185" s="19" t="s">
        <v>82</v>
      </c>
    </row>
    <row r="186" spans="1:65" s="13" customFormat="1" ht="11.25">
      <c r="B186" s="198"/>
      <c r="C186" s="199"/>
      <c r="D186" s="200" t="s">
        <v>159</v>
      </c>
      <c r="E186" s="201" t="s">
        <v>19</v>
      </c>
      <c r="F186" s="202" t="s">
        <v>2368</v>
      </c>
      <c r="G186" s="199"/>
      <c r="H186" s="201" t="s">
        <v>19</v>
      </c>
      <c r="I186" s="203"/>
      <c r="J186" s="199"/>
      <c r="K186" s="199"/>
      <c r="L186" s="204"/>
      <c r="M186" s="205"/>
      <c r="N186" s="206"/>
      <c r="O186" s="206"/>
      <c r="P186" s="206"/>
      <c r="Q186" s="206"/>
      <c r="R186" s="206"/>
      <c r="S186" s="206"/>
      <c r="T186" s="207"/>
      <c r="AT186" s="208" t="s">
        <v>159</v>
      </c>
      <c r="AU186" s="208" t="s">
        <v>82</v>
      </c>
      <c r="AV186" s="13" t="s">
        <v>80</v>
      </c>
      <c r="AW186" s="13" t="s">
        <v>34</v>
      </c>
      <c r="AX186" s="13" t="s">
        <v>73</v>
      </c>
      <c r="AY186" s="208" t="s">
        <v>148</v>
      </c>
    </row>
    <row r="187" spans="1:65" s="14" customFormat="1" ht="11.25">
      <c r="B187" s="209"/>
      <c r="C187" s="210"/>
      <c r="D187" s="200" t="s">
        <v>159</v>
      </c>
      <c r="E187" s="211" t="s">
        <v>19</v>
      </c>
      <c r="F187" s="212" t="s">
        <v>2389</v>
      </c>
      <c r="G187" s="210"/>
      <c r="H187" s="213">
        <v>0</v>
      </c>
      <c r="I187" s="214"/>
      <c r="J187" s="210"/>
      <c r="K187" s="210"/>
      <c r="L187" s="215"/>
      <c r="M187" s="216"/>
      <c r="N187" s="217"/>
      <c r="O187" s="217"/>
      <c r="P187" s="217"/>
      <c r="Q187" s="217"/>
      <c r="R187" s="217"/>
      <c r="S187" s="217"/>
      <c r="T187" s="218"/>
      <c r="AT187" s="219" t="s">
        <v>159</v>
      </c>
      <c r="AU187" s="219" t="s">
        <v>82</v>
      </c>
      <c r="AV187" s="14" t="s">
        <v>82</v>
      </c>
      <c r="AW187" s="14" t="s">
        <v>34</v>
      </c>
      <c r="AX187" s="14" t="s">
        <v>73</v>
      </c>
      <c r="AY187" s="219" t="s">
        <v>148</v>
      </c>
    </row>
    <row r="188" spans="1:65" s="15" customFormat="1" ht="11.25">
      <c r="B188" s="220"/>
      <c r="C188" s="221"/>
      <c r="D188" s="200" t="s">
        <v>159</v>
      </c>
      <c r="E188" s="222" t="s">
        <v>19</v>
      </c>
      <c r="F188" s="223" t="s">
        <v>162</v>
      </c>
      <c r="G188" s="221"/>
      <c r="H188" s="224">
        <v>0</v>
      </c>
      <c r="I188" s="225"/>
      <c r="J188" s="221"/>
      <c r="K188" s="221"/>
      <c r="L188" s="226"/>
      <c r="M188" s="227"/>
      <c r="N188" s="228"/>
      <c r="O188" s="228"/>
      <c r="P188" s="228"/>
      <c r="Q188" s="228"/>
      <c r="R188" s="228"/>
      <c r="S188" s="228"/>
      <c r="T188" s="229"/>
      <c r="AT188" s="230" t="s">
        <v>159</v>
      </c>
      <c r="AU188" s="230" t="s">
        <v>82</v>
      </c>
      <c r="AV188" s="15" t="s">
        <v>155</v>
      </c>
      <c r="AW188" s="15" t="s">
        <v>34</v>
      </c>
      <c r="AX188" s="15" t="s">
        <v>80</v>
      </c>
      <c r="AY188" s="230" t="s">
        <v>148</v>
      </c>
    </row>
    <row r="189" spans="1:65" s="2" customFormat="1" ht="16.5" customHeight="1">
      <c r="A189" s="36"/>
      <c r="B189" s="37"/>
      <c r="C189" s="180" t="s">
        <v>294</v>
      </c>
      <c r="D189" s="180" t="s">
        <v>150</v>
      </c>
      <c r="E189" s="181" t="s">
        <v>1600</v>
      </c>
      <c r="F189" s="182" t="s">
        <v>1601</v>
      </c>
      <c r="G189" s="183" t="s">
        <v>343</v>
      </c>
      <c r="H189" s="184">
        <v>1</v>
      </c>
      <c r="I189" s="185"/>
      <c r="J189" s="186">
        <f>ROUND(I189*H189,2)</f>
        <v>0</v>
      </c>
      <c r="K189" s="182" t="s">
        <v>154</v>
      </c>
      <c r="L189" s="41"/>
      <c r="M189" s="187" t="s">
        <v>19</v>
      </c>
      <c r="N189" s="188" t="s">
        <v>44</v>
      </c>
      <c r="O189" s="66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1" t="s">
        <v>1479</v>
      </c>
      <c r="AT189" s="191" t="s">
        <v>150</v>
      </c>
      <c r="AU189" s="191" t="s">
        <v>82</v>
      </c>
      <c r="AY189" s="19" t="s">
        <v>148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9" t="s">
        <v>80</v>
      </c>
      <c r="BK189" s="192">
        <f>ROUND(I189*H189,2)</f>
        <v>0</v>
      </c>
      <c r="BL189" s="19" t="s">
        <v>1479</v>
      </c>
      <c r="BM189" s="191" t="s">
        <v>2390</v>
      </c>
    </row>
    <row r="190" spans="1:65" s="2" customFormat="1" ht="11.25">
      <c r="A190" s="36"/>
      <c r="B190" s="37"/>
      <c r="C190" s="38"/>
      <c r="D190" s="193" t="s">
        <v>157</v>
      </c>
      <c r="E190" s="38"/>
      <c r="F190" s="194" t="s">
        <v>1603</v>
      </c>
      <c r="G190" s="38"/>
      <c r="H190" s="38"/>
      <c r="I190" s="195"/>
      <c r="J190" s="38"/>
      <c r="K190" s="38"/>
      <c r="L190" s="41"/>
      <c r="M190" s="196"/>
      <c r="N190" s="197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157</v>
      </c>
      <c r="AU190" s="19" t="s">
        <v>82</v>
      </c>
    </row>
    <row r="191" spans="1:65" s="14" customFormat="1" ht="11.25">
      <c r="B191" s="209"/>
      <c r="C191" s="210"/>
      <c r="D191" s="200" t="s">
        <v>159</v>
      </c>
      <c r="E191" s="211" t="s">
        <v>19</v>
      </c>
      <c r="F191" s="212" t="s">
        <v>1604</v>
      </c>
      <c r="G191" s="210"/>
      <c r="H191" s="213">
        <v>1</v>
      </c>
      <c r="I191" s="214"/>
      <c r="J191" s="210"/>
      <c r="K191" s="210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159</v>
      </c>
      <c r="AU191" s="219" t="s">
        <v>82</v>
      </c>
      <c r="AV191" s="14" t="s">
        <v>82</v>
      </c>
      <c r="AW191" s="14" t="s">
        <v>34</v>
      </c>
      <c r="AX191" s="14" t="s">
        <v>73</v>
      </c>
      <c r="AY191" s="219" t="s">
        <v>148</v>
      </c>
    </row>
    <row r="192" spans="1:65" s="13" customFormat="1" ht="11.25">
      <c r="B192" s="198"/>
      <c r="C192" s="199"/>
      <c r="D192" s="200" t="s">
        <v>159</v>
      </c>
      <c r="E192" s="201" t="s">
        <v>19</v>
      </c>
      <c r="F192" s="202" t="s">
        <v>1605</v>
      </c>
      <c r="G192" s="199"/>
      <c r="H192" s="201" t="s">
        <v>19</v>
      </c>
      <c r="I192" s="203"/>
      <c r="J192" s="199"/>
      <c r="K192" s="199"/>
      <c r="L192" s="204"/>
      <c r="M192" s="205"/>
      <c r="N192" s="206"/>
      <c r="O192" s="206"/>
      <c r="P192" s="206"/>
      <c r="Q192" s="206"/>
      <c r="R192" s="206"/>
      <c r="S192" s="206"/>
      <c r="T192" s="207"/>
      <c r="AT192" s="208" t="s">
        <v>159</v>
      </c>
      <c r="AU192" s="208" t="s">
        <v>82</v>
      </c>
      <c r="AV192" s="13" t="s">
        <v>80</v>
      </c>
      <c r="AW192" s="13" t="s">
        <v>34</v>
      </c>
      <c r="AX192" s="13" t="s">
        <v>73</v>
      </c>
      <c r="AY192" s="208" t="s">
        <v>148</v>
      </c>
    </row>
    <row r="193" spans="1:65" s="15" customFormat="1" ht="11.25">
      <c r="B193" s="220"/>
      <c r="C193" s="221"/>
      <c r="D193" s="200" t="s">
        <v>159</v>
      </c>
      <c r="E193" s="222" t="s">
        <v>19</v>
      </c>
      <c r="F193" s="223" t="s">
        <v>162</v>
      </c>
      <c r="G193" s="221"/>
      <c r="H193" s="224">
        <v>1</v>
      </c>
      <c r="I193" s="225"/>
      <c r="J193" s="221"/>
      <c r="K193" s="221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159</v>
      </c>
      <c r="AU193" s="230" t="s">
        <v>82</v>
      </c>
      <c r="AV193" s="15" t="s">
        <v>155</v>
      </c>
      <c r="AW193" s="15" t="s">
        <v>34</v>
      </c>
      <c r="AX193" s="15" t="s">
        <v>80</v>
      </c>
      <c r="AY193" s="230" t="s">
        <v>148</v>
      </c>
    </row>
    <row r="194" spans="1:65" s="12" customFormat="1" ht="22.9" customHeight="1">
      <c r="B194" s="164"/>
      <c r="C194" s="165"/>
      <c r="D194" s="166" t="s">
        <v>72</v>
      </c>
      <c r="E194" s="178" t="s">
        <v>1606</v>
      </c>
      <c r="F194" s="178" t="s">
        <v>1607</v>
      </c>
      <c r="G194" s="165"/>
      <c r="H194" s="165"/>
      <c r="I194" s="168"/>
      <c r="J194" s="179">
        <f>BK194</f>
        <v>0</v>
      </c>
      <c r="K194" s="165"/>
      <c r="L194" s="170"/>
      <c r="M194" s="171"/>
      <c r="N194" s="172"/>
      <c r="O194" s="172"/>
      <c r="P194" s="173">
        <f>SUM(P195:P227)</f>
        <v>0</v>
      </c>
      <c r="Q194" s="172"/>
      <c r="R194" s="173">
        <f>SUM(R195:R227)</f>
        <v>0</v>
      </c>
      <c r="S194" s="172"/>
      <c r="T194" s="174">
        <f>SUM(T195:T227)</f>
        <v>0</v>
      </c>
      <c r="AR194" s="175" t="s">
        <v>182</v>
      </c>
      <c r="AT194" s="176" t="s">
        <v>72</v>
      </c>
      <c r="AU194" s="176" t="s">
        <v>80</v>
      </c>
      <c r="AY194" s="175" t="s">
        <v>148</v>
      </c>
      <c r="BK194" s="177">
        <f>SUM(BK195:BK227)</f>
        <v>0</v>
      </c>
    </row>
    <row r="195" spans="1:65" s="2" customFormat="1" ht="16.5" customHeight="1">
      <c r="A195" s="36"/>
      <c r="B195" s="37"/>
      <c r="C195" s="180" t="s">
        <v>301</v>
      </c>
      <c r="D195" s="180" t="s">
        <v>150</v>
      </c>
      <c r="E195" s="181" t="s">
        <v>1608</v>
      </c>
      <c r="F195" s="182" t="s">
        <v>1609</v>
      </c>
      <c r="G195" s="183" t="s">
        <v>1610</v>
      </c>
      <c r="H195" s="184">
        <v>80</v>
      </c>
      <c r="I195" s="185"/>
      <c r="J195" s="186">
        <f>ROUND(I195*H195,2)</f>
        <v>0</v>
      </c>
      <c r="K195" s="182" t="s">
        <v>19</v>
      </c>
      <c r="L195" s="41"/>
      <c r="M195" s="187" t="s">
        <v>19</v>
      </c>
      <c r="N195" s="188" t="s">
        <v>44</v>
      </c>
      <c r="O195" s="66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1" t="s">
        <v>1479</v>
      </c>
      <c r="AT195" s="191" t="s">
        <v>150</v>
      </c>
      <c r="AU195" s="191" t="s">
        <v>82</v>
      </c>
      <c r="AY195" s="19" t="s">
        <v>148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80</v>
      </c>
      <c r="BK195" s="192">
        <f>ROUND(I195*H195,2)</f>
        <v>0</v>
      </c>
      <c r="BL195" s="19" t="s">
        <v>1479</v>
      </c>
      <c r="BM195" s="191" t="s">
        <v>2391</v>
      </c>
    </row>
    <row r="196" spans="1:65" s="14" customFormat="1" ht="11.25">
      <c r="B196" s="209"/>
      <c r="C196" s="210"/>
      <c r="D196" s="200" t="s">
        <v>159</v>
      </c>
      <c r="E196" s="211" t="s">
        <v>19</v>
      </c>
      <c r="F196" s="212" t="s">
        <v>1612</v>
      </c>
      <c r="G196" s="210"/>
      <c r="H196" s="213">
        <v>80</v>
      </c>
      <c r="I196" s="214"/>
      <c r="J196" s="210"/>
      <c r="K196" s="210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159</v>
      </c>
      <c r="AU196" s="219" t="s">
        <v>82</v>
      </c>
      <c r="AV196" s="14" t="s">
        <v>82</v>
      </c>
      <c r="AW196" s="14" t="s">
        <v>34</v>
      </c>
      <c r="AX196" s="14" t="s">
        <v>73</v>
      </c>
      <c r="AY196" s="219" t="s">
        <v>148</v>
      </c>
    </row>
    <row r="197" spans="1:65" s="15" customFormat="1" ht="11.25">
      <c r="B197" s="220"/>
      <c r="C197" s="221"/>
      <c r="D197" s="200" t="s">
        <v>159</v>
      </c>
      <c r="E197" s="222" t="s">
        <v>19</v>
      </c>
      <c r="F197" s="223" t="s">
        <v>162</v>
      </c>
      <c r="G197" s="221"/>
      <c r="H197" s="224">
        <v>80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159</v>
      </c>
      <c r="AU197" s="230" t="s">
        <v>82</v>
      </c>
      <c r="AV197" s="15" t="s">
        <v>155</v>
      </c>
      <c r="AW197" s="15" t="s">
        <v>34</v>
      </c>
      <c r="AX197" s="15" t="s">
        <v>80</v>
      </c>
      <c r="AY197" s="230" t="s">
        <v>148</v>
      </c>
    </row>
    <row r="198" spans="1:65" s="2" customFormat="1" ht="16.5" customHeight="1">
      <c r="A198" s="36"/>
      <c r="B198" s="37"/>
      <c r="C198" s="180" t="s">
        <v>307</v>
      </c>
      <c r="D198" s="180" t="s">
        <v>150</v>
      </c>
      <c r="E198" s="181" t="s">
        <v>1613</v>
      </c>
      <c r="F198" s="182" t="s">
        <v>1614</v>
      </c>
      <c r="G198" s="183" t="s">
        <v>1610</v>
      </c>
      <c r="H198" s="184">
        <v>96</v>
      </c>
      <c r="I198" s="185"/>
      <c r="J198" s="186">
        <f>ROUND(I198*H198,2)</f>
        <v>0</v>
      </c>
      <c r="K198" s="182" t="s">
        <v>19</v>
      </c>
      <c r="L198" s="41"/>
      <c r="M198" s="187" t="s">
        <v>19</v>
      </c>
      <c r="N198" s="188" t="s">
        <v>44</v>
      </c>
      <c r="O198" s="66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1" t="s">
        <v>1479</v>
      </c>
      <c r="AT198" s="191" t="s">
        <v>150</v>
      </c>
      <c r="AU198" s="191" t="s">
        <v>82</v>
      </c>
      <c r="AY198" s="19" t="s">
        <v>148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9" t="s">
        <v>80</v>
      </c>
      <c r="BK198" s="192">
        <f>ROUND(I198*H198,2)</f>
        <v>0</v>
      </c>
      <c r="BL198" s="19" t="s">
        <v>1479</v>
      </c>
      <c r="BM198" s="191" t="s">
        <v>2392</v>
      </c>
    </row>
    <row r="199" spans="1:65" s="14" customFormat="1" ht="11.25">
      <c r="B199" s="209"/>
      <c r="C199" s="210"/>
      <c r="D199" s="200" t="s">
        <v>159</v>
      </c>
      <c r="E199" s="211" t="s">
        <v>19</v>
      </c>
      <c r="F199" s="212" t="s">
        <v>1616</v>
      </c>
      <c r="G199" s="210"/>
      <c r="H199" s="213">
        <v>48</v>
      </c>
      <c r="I199" s="214"/>
      <c r="J199" s="210"/>
      <c r="K199" s="210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159</v>
      </c>
      <c r="AU199" s="219" t="s">
        <v>82</v>
      </c>
      <c r="AV199" s="14" t="s">
        <v>82</v>
      </c>
      <c r="AW199" s="14" t="s">
        <v>34</v>
      </c>
      <c r="AX199" s="14" t="s">
        <v>73</v>
      </c>
      <c r="AY199" s="219" t="s">
        <v>148</v>
      </c>
    </row>
    <row r="200" spans="1:65" s="14" customFormat="1" ht="11.25">
      <c r="B200" s="209"/>
      <c r="C200" s="210"/>
      <c r="D200" s="200" t="s">
        <v>159</v>
      </c>
      <c r="E200" s="211" t="s">
        <v>19</v>
      </c>
      <c r="F200" s="212" t="s">
        <v>1617</v>
      </c>
      <c r="G200" s="210"/>
      <c r="H200" s="213">
        <v>48</v>
      </c>
      <c r="I200" s="214"/>
      <c r="J200" s="210"/>
      <c r="K200" s="210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159</v>
      </c>
      <c r="AU200" s="219" t="s">
        <v>82</v>
      </c>
      <c r="AV200" s="14" t="s">
        <v>82</v>
      </c>
      <c r="AW200" s="14" t="s">
        <v>34</v>
      </c>
      <c r="AX200" s="14" t="s">
        <v>73</v>
      </c>
      <c r="AY200" s="219" t="s">
        <v>148</v>
      </c>
    </row>
    <row r="201" spans="1:65" s="15" customFormat="1" ht="11.25">
      <c r="B201" s="220"/>
      <c r="C201" s="221"/>
      <c r="D201" s="200" t="s">
        <v>159</v>
      </c>
      <c r="E201" s="222" t="s">
        <v>19</v>
      </c>
      <c r="F201" s="223" t="s">
        <v>162</v>
      </c>
      <c r="G201" s="221"/>
      <c r="H201" s="224">
        <v>96</v>
      </c>
      <c r="I201" s="225"/>
      <c r="J201" s="221"/>
      <c r="K201" s="221"/>
      <c r="L201" s="226"/>
      <c r="M201" s="227"/>
      <c r="N201" s="228"/>
      <c r="O201" s="228"/>
      <c r="P201" s="228"/>
      <c r="Q201" s="228"/>
      <c r="R201" s="228"/>
      <c r="S201" s="228"/>
      <c r="T201" s="229"/>
      <c r="AT201" s="230" t="s">
        <v>159</v>
      </c>
      <c r="AU201" s="230" t="s">
        <v>82</v>
      </c>
      <c r="AV201" s="15" t="s">
        <v>155</v>
      </c>
      <c r="AW201" s="15" t="s">
        <v>34</v>
      </c>
      <c r="AX201" s="15" t="s">
        <v>80</v>
      </c>
      <c r="AY201" s="230" t="s">
        <v>148</v>
      </c>
    </row>
    <row r="202" spans="1:65" s="2" customFormat="1" ht="16.5" customHeight="1">
      <c r="A202" s="36"/>
      <c r="B202" s="37"/>
      <c r="C202" s="180" t="s">
        <v>313</v>
      </c>
      <c r="D202" s="180" t="s">
        <v>150</v>
      </c>
      <c r="E202" s="181" t="s">
        <v>1618</v>
      </c>
      <c r="F202" s="182" t="s">
        <v>1619</v>
      </c>
      <c r="G202" s="183" t="s">
        <v>1610</v>
      </c>
      <c r="H202" s="184">
        <v>104</v>
      </c>
      <c r="I202" s="185"/>
      <c r="J202" s="186">
        <f>ROUND(I202*H202,2)</f>
        <v>0</v>
      </c>
      <c r="K202" s="182" t="s">
        <v>19</v>
      </c>
      <c r="L202" s="41"/>
      <c r="M202" s="187" t="s">
        <v>19</v>
      </c>
      <c r="N202" s="188" t="s">
        <v>44</v>
      </c>
      <c r="O202" s="66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1" t="s">
        <v>1479</v>
      </c>
      <c r="AT202" s="191" t="s">
        <v>150</v>
      </c>
      <c r="AU202" s="191" t="s">
        <v>82</v>
      </c>
      <c r="AY202" s="19" t="s">
        <v>148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9" t="s">
        <v>80</v>
      </c>
      <c r="BK202" s="192">
        <f>ROUND(I202*H202,2)</f>
        <v>0</v>
      </c>
      <c r="BL202" s="19" t="s">
        <v>1479</v>
      </c>
      <c r="BM202" s="191" t="s">
        <v>2393</v>
      </c>
    </row>
    <row r="203" spans="1:65" s="14" customFormat="1" ht="11.25">
      <c r="B203" s="209"/>
      <c r="C203" s="210"/>
      <c r="D203" s="200" t="s">
        <v>159</v>
      </c>
      <c r="E203" s="211" t="s">
        <v>19</v>
      </c>
      <c r="F203" s="212" t="s">
        <v>2394</v>
      </c>
      <c r="G203" s="210"/>
      <c r="H203" s="213">
        <v>80</v>
      </c>
      <c r="I203" s="214"/>
      <c r="J203" s="210"/>
      <c r="K203" s="210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159</v>
      </c>
      <c r="AU203" s="219" t="s">
        <v>82</v>
      </c>
      <c r="AV203" s="14" t="s">
        <v>82</v>
      </c>
      <c r="AW203" s="14" t="s">
        <v>34</v>
      </c>
      <c r="AX203" s="14" t="s">
        <v>73</v>
      </c>
      <c r="AY203" s="219" t="s">
        <v>148</v>
      </c>
    </row>
    <row r="204" spans="1:65" s="14" customFormat="1" ht="11.25">
      <c r="B204" s="209"/>
      <c r="C204" s="210"/>
      <c r="D204" s="200" t="s">
        <v>159</v>
      </c>
      <c r="E204" s="211" t="s">
        <v>19</v>
      </c>
      <c r="F204" s="212" t="s">
        <v>2395</v>
      </c>
      <c r="G204" s="210"/>
      <c r="H204" s="213">
        <v>24</v>
      </c>
      <c r="I204" s="214"/>
      <c r="J204" s="210"/>
      <c r="K204" s="210"/>
      <c r="L204" s="215"/>
      <c r="M204" s="216"/>
      <c r="N204" s="217"/>
      <c r="O204" s="217"/>
      <c r="P204" s="217"/>
      <c r="Q204" s="217"/>
      <c r="R204" s="217"/>
      <c r="S204" s="217"/>
      <c r="T204" s="218"/>
      <c r="AT204" s="219" t="s">
        <v>159</v>
      </c>
      <c r="AU204" s="219" t="s">
        <v>82</v>
      </c>
      <c r="AV204" s="14" t="s">
        <v>82</v>
      </c>
      <c r="AW204" s="14" t="s">
        <v>34</v>
      </c>
      <c r="AX204" s="14" t="s">
        <v>73</v>
      </c>
      <c r="AY204" s="219" t="s">
        <v>148</v>
      </c>
    </row>
    <row r="205" spans="1:65" s="15" customFormat="1" ht="11.25">
      <c r="B205" s="220"/>
      <c r="C205" s="221"/>
      <c r="D205" s="200" t="s">
        <v>159</v>
      </c>
      <c r="E205" s="222" t="s">
        <v>19</v>
      </c>
      <c r="F205" s="223" t="s">
        <v>162</v>
      </c>
      <c r="G205" s="221"/>
      <c r="H205" s="224">
        <v>104</v>
      </c>
      <c r="I205" s="225"/>
      <c r="J205" s="221"/>
      <c r="K205" s="221"/>
      <c r="L205" s="226"/>
      <c r="M205" s="227"/>
      <c r="N205" s="228"/>
      <c r="O205" s="228"/>
      <c r="P205" s="228"/>
      <c r="Q205" s="228"/>
      <c r="R205" s="228"/>
      <c r="S205" s="228"/>
      <c r="T205" s="229"/>
      <c r="AT205" s="230" t="s">
        <v>159</v>
      </c>
      <c r="AU205" s="230" t="s">
        <v>82</v>
      </c>
      <c r="AV205" s="15" t="s">
        <v>155</v>
      </c>
      <c r="AW205" s="15" t="s">
        <v>34</v>
      </c>
      <c r="AX205" s="15" t="s">
        <v>80</v>
      </c>
      <c r="AY205" s="230" t="s">
        <v>148</v>
      </c>
    </row>
    <row r="206" spans="1:65" s="2" customFormat="1" ht="16.5" customHeight="1">
      <c r="A206" s="36"/>
      <c r="B206" s="37"/>
      <c r="C206" s="180" t="s">
        <v>319</v>
      </c>
      <c r="D206" s="180" t="s">
        <v>150</v>
      </c>
      <c r="E206" s="181" t="s">
        <v>1621</v>
      </c>
      <c r="F206" s="182" t="s">
        <v>1622</v>
      </c>
      <c r="G206" s="183" t="s">
        <v>1610</v>
      </c>
      <c r="H206" s="184">
        <v>32</v>
      </c>
      <c r="I206" s="185"/>
      <c r="J206" s="186">
        <f>ROUND(I206*H206,2)</f>
        <v>0</v>
      </c>
      <c r="K206" s="182" t="s">
        <v>19</v>
      </c>
      <c r="L206" s="41"/>
      <c r="M206" s="187" t="s">
        <v>19</v>
      </c>
      <c r="N206" s="188" t="s">
        <v>44</v>
      </c>
      <c r="O206" s="66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1" t="s">
        <v>1479</v>
      </c>
      <c r="AT206" s="191" t="s">
        <v>150</v>
      </c>
      <c r="AU206" s="191" t="s">
        <v>82</v>
      </c>
      <c r="AY206" s="19" t="s">
        <v>148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9" t="s">
        <v>80</v>
      </c>
      <c r="BK206" s="192">
        <f>ROUND(I206*H206,2)</f>
        <v>0</v>
      </c>
      <c r="BL206" s="19" t="s">
        <v>1479</v>
      </c>
      <c r="BM206" s="191" t="s">
        <v>2396</v>
      </c>
    </row>
    <row r="207" spans="1:65" s="14" customFormat="1" ht="11.25">
      <c r="B207" s="209"/>
      <c r="C207" s="210"/>
      <c r="D207" s="200" t="s">
        <v>159</v>
      </c>
      <c r="E207" s="211" t="s">
        <v>19</v>
      </c>
      <c r="F207" s="212" t="s">
        <v>1624</v>
      </c>
      <c r="G207" s="210"/>
      <c r="H207" s="213">
        <v>32</v>
      </c>
      <c r="I207" s="214"/>
      <c r="J207" s="210"/>
      <c r="K207" s="210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159</v>
      </c>
      <c r="AU207" s="219" t="s">
        <v>82</v>
      </c>
      <c r="AV207" s="14" t="s">
        <v>82</v>
      </c>
      <c r="AW207" s="14" t="s">
        <v>34</v>
      </c>
      <c r="AX207" s="14" t="s">
        <v>73</v>
      </c>
      <c r="AY207" s="219" t="s">
        <v>148</v>
      </c>
    </row>
    <row r="208" spans="1:65" s="15" customFormat="1" ht="11.25">
      <c r="B208" s="220"/>
      <c r="C208" s="221"/>
      <c r="D208" s="200" t="s">
        <v>159</v>
      </c>
      <c r="E208" s="222" t="s">
        <v>19</v>
      </c>
      <c r="F208" s="223" t="s">
        <v>162</v>
      </c>
      <c r="G208" s="221"/>
      <c r="H208" s="224">
        <v>32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159</v>
      </c>
      <c r="AU208" s="230" t="s">
        <v>82</v>
      </c>
      <c r="AV208" s="15" t="s">
        <v>155</v>
      </c>
      <c r="AW208" s="15" t="s">
        <v>34</v>
      </c>
      <c r="AX208" s="15" t="s">
        <v>80</v>
      </c>
      <c r="AY208" s="230" t="s">
        <v>148</v>
      </c>
    </row>
    <row r="209" spans="1:65" s="2" customFormat="1" ht="16.5" customHeight="1">
      <c r="A209" s="36"/>
      <c r="B209" s="37"/>
      <c r="C209" s="180" t="s">
        <v>326</v>
      </c>
      <c r="D209" s="180" t="s">
        <v>150</v>
      </c>
      <c r="E209" s="181" t="s">
        <v>1625</v>
      </c>
      <c r="F209" s="182" t="s">
        <v>1626</v>
      </c>
      <c r="G209" s="183" t="s">
        <v>1610</v>
      </c>
      <c r="H209" s="184">
        <v>8</v>
      </c>
      <c r="I209" s="185"/>
      <c r="J209" s="186">
        <f>ROUND(I209*H209,2)</f>
        <v>0</v>
      </c>
      <c r="K209" s="182" t="s">
        <v>19</v>
      </c>
      <c r="L209" s="41"/>
      <c r="M209" s="187" t="s">
        <v>19</v>
      </c>
      <c r="N209" s="188" t="s">
        <v>44</v>
      </c>
      <c r="O209" s="66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1" t="s">
        <v>1479</v>
      </c>
      <c r="AT209" s="191" t="s">
        <v>150</v>
      </c>
      <c r="AU209" s="191" t="s">
        <v>82</v>
      </c>
      <c r="AY209" s="19" t="s">
        <v>148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80</v>
      </c>
      <c r="BK209" s="192">
        <f>ROUND(I209*H209,2)</f>
        <v>0</v>
      </c>
      <c r="BL209" s="19" t="s">
        <v>1479</v>
      </c>
      <c r="BM209" s="191" t="s">
        <v>2397</v>
      </c>
    </row>
    <row r="210" spans="1:65" s="14" customFormat="1" ht="11.25">
      <c r="B210" s="209"/>
      <c r="C210" s="210"/>
      <c r="D210" s="200" t="s">
        <v>159</v>
      </c>
      <c r="E210" s="211" t="s">
        <v>19</v>
      </c>
      <c r="F210" s="212" t="s">
        <v>2398</v>
      </c>
      <c r="G210" s="210"/>
      <c r="H210" s="213">
        <v>8</v>
      </c>
      <c r="I210" s="214"/>
      <c r="J210" s="210"/>
      <c r="K210" s="210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159</v>
      </c>
      <c r="AU210" s="219" t="s">
        <v>82</v>
      </c>
      <c r="AV210" s="14" t="s">
        <v>82</v>
      </c>
      <c r="AW210" s="14" t="s">
        <v>34</v>
      </c>
      <c r="AX210" s="14" t="s">
        <v>73</v>
      </c>
      <c r="AY210" s="219" t="s">
        <v>148</v>
      </c>
    </row>
    <row r="211" spans="1:65" s="15" customFormat="1" ht="11.25">
      <c r="B211" s="220"/>
      <c r="C211" s="221"/>
      <c r="D211" s="200" t="s">
        <v>159</v>
      </c>
      <c r="E211" s="222" t="s">
        <v>19</v>
      </c>
      <c r="F211" s="223" t="s">
        <v>162</v>
      </c>
      <c r="G211" s="221"/>
      <c r="H211" s="224">
        <v>8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159</v>
      </c>
      <c r="AU211" s="230" t="s">
        <v>82</v>
      </c>
      <c r="AV211" s="15" t="s">
        <v>155</v>
      </c>
      <c r="AW211" s="15" t="s">
        <v>34</v>
      </c>
      <c r="AX211" s="15" t="s">
        <v>80</v>
      </c>
      <c r="AY211" s="230" t="s">
        <v>148</v>
      </c>
    </row>
    <row r="212" spans="1:65" s="2" customFormat="1" ht="16.5" customHeight="1">
      <c r="A212" s="36"/>
      <c r="B212" s="37"/>
      <c r="C212" s="180" t="s">
        <v>334</v>
      </c>
      <c r="D212" s="180" t="s">
        <v>150</v>
      </c>
      <c r="E212" s="181" t="s">
        <v>1629</v>
      </c>
      <c r="F212" s="182" t="s">
        <v>1630</v>
      </c>
      <c r="G212" s="183" t="s">
        <v>1192</v>
      </c>
      <c r="H212" s="184">
        <v>100</v>
      </c>
      <c r="I212" s="185"/>
      <c r="J212" s="186">
        <f>ROUND(I212*H212,2)</f>
        <v>0</v>
      </c>
      <c r="K212" s="182" t="s">
        <v>19</v>
      </c>
      <c r="L212" s="41"/>
      <c r="M212" s="187" t="s">
        <v>19</v>
      </c>
      <c r="N212" s="188" t="s">
        <v>44</v>
      </c>
      <c r="O212" s="66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1" t="s">
        <v>1479</v>
      </c>
      <c r="AT212" s="191" t="s">
        <v>150</v>
      </c>
      <c r="AU212" s="191" t="s">
        <v>82</v>
      </c>
      <c r="AY212" s="19" t="s">
        <v>148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9" t="s">
        <v>80</v>
      </c>
      <c r="BK212" s="192">
        <f>ROUND(I212*H212,2)</f>
        <v>0</v>
      </c>
      <c r="BL212" s="19" t="s">
        <v>1479</v>
      </c>
      <c r="BM212" s="191" t="s">
        <v>2399</v>
      </c>
    </row>
    <row r="213" spans="1:65" s="14" customFormat="1" ht="11.25">
      <c r="B213" s="209"/>
      <c r="C213" s="210"/>
      <c r="D213" s="200" t="s">
        <v>159</v>
      </c>
      <c r="E213" s="211" t="s">
        <v>19</v>
      </c>
      <c r="F213" s="212" t="s">
        <v>1632</v>
      </c>
      <c r="G213" s="210"/>
      <c r="H213" s="213">
        <v>100</v>
      </c>
      <c r="I213" s="214"/>
      <c r="J213" s="210"/>
      <c r="K213" s="210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159</v>
      </c>
      <c r="AU213" s="219" t="s">
        <v>82</v>
      </c>
      <c r="AV213" s="14" t="s">
        <v>82</v>
      </c>
      <c r="AW213" s="14" t="s">
        <v>34</v>
      </c>
      <c r="AX213" s="14" t="s">
        <v>73</v>
      </c>
      <c r="AY213" s="219" t="s">
        <v>148</v>
      </c>
    </row>
    <row r="214" spans="1:65" s="15" customFormat="1" ht="11.25">
      <c r="B214" s="220"/>
      <c r="C214" s="221"/>
      <c r="D214" s="200" t="s">
        <v>159</v>
      </c>
      <c r="E214" s="222" t="s">
        <v>19</v>
      </c>
      <c r="F214" s="223" t="s">
        <v>162</v>
      </c>
      <c r="G214" s="221"/>
      <c r="H214" s="224">
        <v>100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159</v>
      </c>
      <c r="AU214" s="230" t="s">
        <v>82</v>
      </c>
      <c r="AV214" s="15" t="s">
        <v>155</v>
      </c>
      <c r="AW214" s="15" t="s">
        <v>34</v>
      </c>
      <c r="AX214" s="15" t="s">
        <v>80</v>
      </c>
      <c r="AY214" s="230" t="s">
        <v>148</v>
      </c>
    </row>
    <row r="215" spans="1:65" s="2" customFormat="1" ht="16.5" customHeight="1">
      <c r="A215" s="36"/>
      <c r="B215" s="37"/>
      <c r="C215" s="180" t="s">
        <v>340</v>
      </c>
      <c r="D215" s="180" t="s">
        <v>150</v>
      </c>
      <c r="E215" s="181" t="s">
        <v>1633</v>
      </c>
      <c r="F215" s="182" t="s">
        <v>1634</v>
      </c>
      <c r="G215" s="183" t="s">
        <v>1192</v>
      </c>
      <c r="H215" s="184">
        <v>200</v>
      </c>
      <c r="I215" s="185"/>
      <c r="J215" s="186">
        <f>ROUND(I215*H215,2)</f>
        <v>0</v>
      </c>
      <c r="K215" s="182" t="s">
        <v>19</v>
      </c>
      <c r="L215" s="41"/>
      <c r="M215" s="187" t="s">
        <v>19</v>
      </c>
      <c r="N215" s="188" t="s">
        <v>44</v>
      </c>
      <c r="O215" s="66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1" t="s">
        <v>1479</v>
      </c>
      <c r="AT215" s="191" t="s">
        <v>150</v>
      </c>
      <c r="AU215" s="191" t="s">
        <v>82</v>
      </c>
      <c r="AY215" s="19" t="s">
        <v>148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9" t="s">
        <v>80</v>
      </c>
      <c r="BK215" s="192">
        <f>ROUND(I215*H215,2)</f>
        <v>0</v>
      </c>
      <c r="BL215" s="19" t="s">
        <v>1479</v>
      </c>
      <c r="BM215" s="191" t="s">
        <v>2400</v>
      </c>
    </row>
    <row r="216" spans="1:65" s="14" customFormat="1" ht="11.25">
      <c r="B216" s="209"/>
      <c r="C216" s="210"/>
      <c r="D216" s="200" t="s">
        <v>159</v>
      </c>
      <c r="E216" s="211" t="s">
        <v>19</v>
      </c>
      <c r="F216" s="212" t="s">
        <v>1636</v>
      </c>
      <c r="G216" s="210"/>
      <c r="H216" s="213">
        <v>200</v>
      </c>
      <c r="I216" s="214"/>
      <c r="J216" s="210"/>
      <c r="K216" s="210"/>
      <c r="L216" s="215"/>
      <c r="M216" s="216"/>
      <c r="N216" s="217"/>
      <c r="O216" s="217"/>
      <c r="P216" s="217"/>
      <c r="Q216" s="217"/>
      <c r="R216" s="217"/>
      <c r="S216" s="217"/>
      <c r="T216" s="218"/>
      <c r="AT216" s="219" t="s">
        <v>159</v>
      </c>
      <c r="AU216" s="219" t="s">
        <v>82</v>
      </c>
      <c r="AV216" s="14" t="s">
        <v>82</v>
      </c>
      <c r="AW216" s="14" t="s">
        <v>34</v>
      </c>
      <c r="AX216" s="14" t="s">
        <v>73</v>
      </c>
      <c r="AY216" s="219" t="s">
        <v>148</v>
      </c>
    </row>
    <row r="217" spans="1:65" s="15" customFormat="1" ht="11.25">
      <c r="B217" s="220"/>
      <c r="C217" s="221"/>
      <c r="D217" s="200" t="s">
        <v>159</v>
      </c>
      <c r="E217" s="222" t="s">
        <v>19</v>
      </c>
      <c r="F217" s="223" t="s">
        <v>162</v>
      </c>
      <c r="G217" s="221"/>
      <c r="H217" s="224">
        <v>200</v>
      </c>
      <c r="I217" s="225"/>
      <c r="J217" s="221"/>
      <c r="K217" s="221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159</v>
      </c>
      <c r="AU217" s="230" t="s">
        <v>82</v>
      </c>
      <c r="AV217" s="15" t="s">
        <v>155</v>
      </c>
      <c r="AW217" s="15" t="s">
        <v>34</v>
      </c>
      <c r="AX217" s="15" t="s">
        <v>80</v>
      </c>
      <c r="AY217" s="230" t="s">
        <v>148</v>
      </c>
    </row>
    <row r="218" spans="1:65" s="2" customFormat="1" ht="16.5" customHeight="1">
      <c r="A218" s="36"/>
      <c r="B218" s="37"/>
      <c r="C218" s="180" t="s">
        <v>348</v>
      </c>
      <c r="D218" s="180" t="s">
        <v>150</v>
      </c>
      <c r="E218" s="181" t="s">
        <v>1637</v>
      </c>
      <c r="F218" s="182" t="s">
        <v>1638</v>
      </c>
      <c r="G218" s="183" t="s">
        <v>1192</v>
      </c>
      <c r="H218" s="184">
        <v>100</v>
      </c>
      <c r="I218" s="185"/>
      <c r="J218" s="186">
        <f>ROUND(I218*H218,2)</f>
        <v>0</v>
      </c>
      <c r="K218" s="182" t="s">
        <v>19</v>
      </c>
      <c r="L218" s="41"/>
      <c r="M218" s="187" t="s">
        <v>19</v>
      </c>
      <c r="N218" s="188" t="s">
        <v>44</v>
      </c>
      <c r="O218" s="66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1" t="s">
        <v>1479</v>
      </c>
      <c r="AT218" s="191" t="s">
        <v>150</v>
      </c>
      <c r="AU218" s="191" t="s">
        <v>82</v>
      </c>
      <c r="AY218" s="19" t="s">
        <v>148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9" t="s">
        <v>80</v>
      </c>
      <c r="BK218" s="192">
        <f>ROUND(I218*H218,2)</f>
        <v>0</v>
      </c>
      <c r="BL218" s="19" t="s">
        <v>1479</v>
      </c>
      <c r="BM218" s="191" t="s">
        <v>2401</v>
      </c>
    </row>
    <row r="219" spans="1:65" s="14" customFormat="1" ht="11.25">
      <c r="B219" s="209"/>
      <c r="C219" s="210"/>
      <c r="D219" s="200" t="s">
        <v>159</v>
      </c>
      <c r="E219" s="211" t="s">
        <v>19</v>
      </c>
      <c r="F219" s="212" t="s">
        <v>1640</v>
      </c>
      <c r="G219" s="210"/>
      <c r="H219" s="213">
        <v>100</v>
      </c>
      <c r="I219" s="214"/>
      <c r="J219" s="210"/>
      <c r="K219" s="210"/>
      <c r="L219" s="215"/>
      <c r="M219" s="216"/>
      <c r="N219" s="217"/>
      <c r="O219" s="217"/>
      <c r="P219" s="217"/>
      <c r="Q219" s="217"/>
      <c r="R219" s="217"/>
      <c r="S219" s="217"/>
      <c r="T219" s="218"/>
      <c r="AT219" s="219" t="s">
        <v>159</v>
      </c>
      <c r="AU219" s="219" t="s">
        <v>82</v>
      </c>
      <c r="AV219" s="14" t="s">
        <v>82</v>
      </c>
      <c r="AW219" s="14" t="s">
        <v>34</v>
      </c>
      <c r="AX219" s="14" t="s">
        <v>73</v>
      </c>
      <c r="AY219" s="219" t="s">
        <v>148</v>
      </c>
    </row>
    <row r="220" spans="1:65" s="15" customFormat="1" ht="11.25">
      <c r="B220" s="220"/>
      <c r="C220" s="221"/>
      <c r="D220" s="200" t="s">
        <v>159</v>
      </c>
      <c r="E220" s="222" t="s">
        <v>19</v>
      </c>
      <c r="F220" s="223" t="s">
        <v>162</v>
      </c>
      <c r="G220" s="221"/>
      <c r="H220" s="224">
        <v>100</v>
      </c>
      <c r="I220" s="225"/>
      <c r="J220" s="221"/>
      <c r="K220" s="221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159</v>
      </c>
      <c r="AU220" s="230" t="s">
        <v>82</v>
      </c>
      <c r="AV220" s="15" t="s">
        <v>155</v>
      </c>
      <c r="AW220" s="15" t="s">
        <v>34</v>
      </c>
      <c r="AX220" s="15" t="s">
        <v>80</v>
      </c>
      <c r="AY220" s="230" t="s">
        <v>148</v>
      </c>
    </row>
    <row r="221" spans="1:65" s="2" customFormat="1" ht="21.75" customHeight="1">
      <c r="A221" s="36"/>
      <c r="B221" s="37"/>
      <c r="C221" s="180" t="s">
        <v>354</v>
      </c>
      <c r="D221" s="180" t="s">
        <v>150</v>
      </c>
      <c r="E221" s="181" t="s">
        <v>1641</v>
      </c>
      <c r="F221" s="182" t="s">
        <v>1642</v>
      </c>
      <c r="G221" s="183" t="s">
        <v>343</v>
      </c>
      <c r="H221" s="184">
        <v>2</v>
      </c>
      <c r="I221" s="185"/>
      <c r="J221" s="186">
        <f>ROUND(I221*H221,2)</f>
        <v>0</v>
      </c>
      <c r="K221" s="182" t="s">
        <v>19</v>
      </c>
      <c r="L221" s="41"/>
      <c r="M221" s="187" t="s">
        <v>19</v>
      </c>
      <c r="N221" s="188" t="s">
        <v>44</v>
      </c>
      <c r="O221" s="66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91" t="s">
        <v>1479</v>
      </c>
      <c r="AT221" s="191" t="s">
        <v>150</v>
      </c>
      <c r="AU221" s="191" t="s">
        <v>82</v>
      </c>
      <c r="AY221" s="19" t="s">
        <v>148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9" t="s">
        <v>80</v>
      </c>
      <c r="BK221" s="192">
        <f>ROUND(I221*H221,2)</f>
        <v>0</v>
      </c>
      <c r="BL221" s="19" t="s">
        <v>1479</v>
      </c>
      <c r="BM221" s="191" t="s">
        <v>2402</v>
      </c>
    </row>
    <row r="222" spans="1:65" s="14" customFormat="1" ht="11.25">
      <c r="B222" s="209"/>
      <c r="C222" s="210"/>
      <c r="D222" s="200" t="s">
        <v>159</v>
      </c>
      <c r="E222" s="211" t="s">
        <v>19</v>
      </c>
      <c r="F222" s="212" t="s">
        <v>1644</v>
      </c>
      <c r="G222" s="210"/>
      <c r="H222" s="213">
        <v>2</v>
      </c>
      <c r="I222" s="214"/>
      <c r="J222" s="210"/>
      <c r="K222" s="210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159</v>
      </c>
      <c r="AU222" s="219" t="s">
        <v>82</v>
      </c>
      <c r="AV222" s="14" t="s">
        <v>82</v>
      </c>
      <c r="AW222" s="14" t="s">
        <v>34</v>
      </c>
      <c r="AX222" s="14" t="s">
        <v>73</v>
      </c>
      <c r="AY222" s="219" t="s">
        <v>148</v>
      </c>
    </row>
    <row r="223" spans="1:65" s="15" customFormat="1" ht="11.25">
      <c r="B223" s="220"/>
      <c r="C223" s="221"/>
      <c r="D223" s="200" t="s">
        <v>159</v>
      </c>
      <c r="E223" s="222" t="s">
        <v>19</v>
      </c>
      <c r="F223" s="223" t="s">
        <v>162</v>
      </c>
      <c r="G223" s="221"/>
      <c r="H223" s="224">
        <v>2</v>
      </c>
      <c r="I223" s="225"/>
      <c r="J223" s="221"/>
      <c r="K223" s="221"/>
      <c r="L223" s="226"/>
      <c r="M223" s="227"/>
      <c r="N223" s="228"/>
      <c r="O223" s="228"/>
      <c r="P223" s="228"/>
      <c r="Q223" s="228"/>
      <c r="R223" s="228"/>
      <c r="S223" s="228"/>
      <c r="T223" s="229"/>
      <c r="AT223" s="230" t="s">
        <v>159</v>
      </c>
      <c r="AU223" s="230" t="s">
        <v>82</v>
      </c>
      <c r="AV223" s="15" t="s">
        <v>155</v>
      </c>
      <c r="AW223" s="15" t="s">
        <v>34</v>
      </c>
      <c r="AX223" s="15" t="s">
        <v>80</v>
      </c>
      <c r="AY223" s="230" t="s">
        <v>148</v>
      </c>
    </row>
    <row r="224" spans="1:65" s="2" customFormat="1" ht="16.5" customHeight="1">
      <c r="A224" s="36"/>
      <c r="B224" s="37"/>
      <c r="C224" s="180" t="s">
        <v>359</v>
      </c>
      <c r="D224" s="180" t="s">
        <v>150</v>
      </c>
      <c r="E224" s="181" t="s">
        <v>1645</v>
      </c>
      <c r="F224" s="182" t="s">
        <v>1646</v>
      </c>
      <c r="G224" s="183" t="s">
        <v>343</v>
      </c>
      <c r="H224" s="184">
        <v>1</v>
      </c>
      <c r="I224" s="185"/>
      <c r="J224" s="186">
        <f>ROUND(I224*H224,2)</f>
        <v>0</v>
      </c>
      <c r="K224" s="182" t="s">
        <v>19</v>
      </c>
      <c r="L224" s="41"/>
      <c r="M224" s="187" t="s">
        <v>19</v>
      </c>
      <c r="N224" s="188" t="s">
        <v>44</v>
      </c>
      <c r="O224" s="66"/>
      <c r="P224" s="189">
        <f>O224*H224</f>
        <v>0</v>
      </c>
      <c r="Q224" s="189">
        <v>0</v>
      </c>
      <c r="R224" s="189">
        <f>Q224*H224</f>
        <v>0</v>
      </c>
      <c r="S224" s="189">
        <v>0</v>
      </c>
      <c r="T224" s="19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1" t="s">
        <v>155</v>
      </c>
      <c r="AT224" s="191" t="s">
        <v>150</v>
      </c>
      <c r="AU224" s="191" t="s">
        <v>82</v>
      </c>
      <c r="AY224" s="19" t="s">
        <v>148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9" t="s">
        <v>80</v>
      </c>
      <c r="BK224" s="192">
        <f>ROUND(I224*H224,2)</f>
        <v>0</v>
      </c>
      <c r="BL224" s="19" t="s">
        <v>155</v>
      </c>
      <c r="BM224" s="191" t="s">
        <v>2403</v>
      </c>
    </row>
    <row r="225" spans="1:51" s="2" customFormat="1" ht="29.25">
      <c r="A225" s="36"/>
      <c r="B225" s="37"/>
      <c r="C225" s="38"/>
      <c r="D225" s="200" t="s">
        <v>289</v>
      </c>
      <c r="E225" s="38"/>
      <c r="F225" s="241" t="s">
        <v>1648</v>
      </c>
      <c r="G225" s="38"/>
      <c r="H225" s="38"/>
      <c r="I225" s="195"/>
      <c r="J225" s="38"/>
      <c r="K225" s="38"/>
      <c r="L225" s="41"/>
      <c r="M225" s="196"/>
      <c r="N225" s="197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289</v>
      </c>
      <c r="AU225" s="19" t="s">
        <v>82</v>
      </c>
    </row>
    <row r="226" spans="1:51" s="14" customFormat="1" ht="11.25">
      <c r="B226" s="209"/>
      <c r="C226" s="210"/>
      <c r="D226" s="200" t="s">
        <v>159</v>
      </c>
      <c r="E226" s="211" t="s">
        <v>19</v>
      </c>
      <c r="F226" s="212" t="s">
        <v>2404</v>
      </c>
      <c r="G226" s="210"/>
      <c r="H226" s="213">
        <v>1</v>
      </c>
      <c r="I226" s="214"/>
      <c r="J226" s="210"/>
      <c r="K226" s="210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159</v>
      </c>
      <c r="AU226" s="219" t="s">
        <v>82</v>
      </c>
      <c r="AV226" s="14" t="s">
        <v>82</v>
      </c>
      <c r="AW226" s="14" t="s">
        <v>34</v>
      </c>
      <c r="AX226" s="14" t="s">
        <v>73</v>
      </c>
      <c r="AY226" s="219" t="s">
        <v>148</v>
      </c>
    </row>
    <row r="227" spans="1:51" s="15" customFormat="1" ht="11.25">
      <c r="B227" s="220"/>
      <c r="C227" s="221"/>
      <c r="D227" s="200" t="s">
        <v>159</v>
      </c>
      <c r="E227" s="222" t="s">
        <v>19</v>
      </c>
      <c r="F227" s="223" t="s">
        <v>162</v>
      </c>
      <c r="G227" s="221"/>
      <c r="H227" s="224">
        <v>1</v>
      </c>
      <c r="I227" s="225"/>
      <c r="J227" s="221"/>
      <c r="K227" s="221"/>
      <c r="L227" s="226"/>
      <c r="M227" s="258"/>
      <c r="N227" s="259"/>
      <c r="O227" s="259"/>
      <c r="P227" s="259"/>
      <c r="Q227" s="259"/>
      <c r="R227" s="259"/>
      <c r="S227" s="259"/>
      <c r="T227" s="260"/>
      <c r="AT227" s="230" t="s">
        <v>159</v>
      </c>
      <c r="AU227" s="230" t="s">
        <v>82</v>
      </c>
      <c r="AV227" s="15" t="s">
        <v>155</v>
      </c>
      <c r="AW227" s="15" t="s">
        <v>34</v>
      </c>
      <c r="AX227" s="15" t="s">
        <v>80</v>
      </c>
      <c r="AY227" s="230" t="s">
        <v>148</v>
      </c>
    </row>
    <row r="228" spans="1:51" s="2" customFormat="1" ht="6.95" customHeight="1">
      <c r="A228" s="36"/>
      <c r="B228" s="49"/>
      <c r="C228" s="50"/>
      <c r="D228" s="50"/>
      <c r="E228" s="50"/>
      <c r="F228" s="50"/>
      <c r="G228" s="50"/>
      <c r="H228" s="50"/>
      <c r="I228" s="50"/>
      <c r="J228" s="50"/>
      <c r="K228" s="50"/>
      <c r="L228" s="41"/>
      <c r="M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</row>
  </sheetData>
  <sheetProtection algorithmName="SHA-512" hashValue="0bYZ3qCz92wn2Ggg0/A/18geoSyFYhFSIYgKetfAOBz3vcpv7wobLzAe9IxBy5OLCl/2coe4BE7ktzL0g+Pn9Q==" saltValue="xN0BCxJiI6ugV1XHiu0ffyS9RmrBxC2rc3uf/of7oj944wPW8tSDlhyObk95aPMRbmIEr3DD/qysP5htPn9uGg==" spinCount="100000" sheet="1" objects="1" scenarios="1" formatColumns="0" formatRows="0" autoFilter="0"/>
  <autoFilter ref="C91:K227" xr:uid="{00000000-0009-0000-0000-000007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106" r:id="rId1" xr:uid="{00000000-0004-0000-0700-000000000000}"/>
    <hyperlink ref="F113" r:id="rId2" xr:uid="{00000000-0004-0000-0700-000001000000}"/>
    <hyperlink ref="F117" r:id="rId3" xr:uid="{00000000-0004-0000-0700-000002000000}"/>
    <hyperlink ref="F121" r:id="rId4" xr:uid="{00000000-0004-0000-0700-000003000000}"/>
    <hyperlink ref="F137" r:id="rId5" xr:uid="{00000000-0004-0000-0700-000004000000}"/>
    <hyperlink ref="F143" r:id="rId6" xr:uid="{00000000-0004-0000-0700-000005000000}"/>
    <hyperlink ref="F154" r:id="rId7" xr:uid="{00000000-0004-0000-0700-000006000000}"/>
    <hyperlink ref="F159" r:id="rId8" xr:uid="{00000000-0004-0000-0700-000007000000}"/>
    <hyperlink ref="F168" r:id="rId9" xr:uid="{00000000-0004-0000-0700-000008000000}"/>
    <hyperlink ref="F171" r:id="rId10" xr:uid="{00000000-0004-0000-0700-000009000000}"/>
    <hyperlink ref="F184" r:id="rId11" xr:uid="{00000000-0004-0000-0700-00000A000000}"/>
    <hyperlink ref="F190" r:id="rId12" xr:uid="{00000000-0004-0000-0700-00000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65" customWidth="1"/>
    <col min="2" max="2" width="1.6640625" style="265" customWidth="1"/>
    <col min="3" max="4" width="5" style="265" customWidth="1"/>
    <col min="5" max="5" width="11.6640625" style="265" customWidth="1"/>
    <col min="6" max="6" width="9.1640625" style="265" customWidth="1"/>
    <col min="7" max="7" width="5" style="265" customWidth="1"/>
    <col min="8" max="8" width="77.83203125" style="265" customWidth="1"/>
    <col min="9" max="10" width="20" style="265" customWidth="1"/>
    <col min="11" max="11" width="1.6640625" style="265" customWidth="1"/>
  </cols>
  <sheetData>
    <row r="1" spans="2:11" s="1" customFormat="1" ht="37.5" customHeight="1"/>
    <row r="2" spans="2:11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pans="2:11" s="17" customFormat="1" ht="45" customHeight="1">
      <c r="B3" s="269"/>
      <c r="C3" s="401" t="s">
        <v>2405</v>
      </c>
      <c r="D3" s="401"/>
      <c r="E3" s="401"/>
      <c r="F3" s="401"/>
      <c r="G3" s="401"/>
      <c r="H3" s="401"/>
      <c r="I3" s="401"/>
      <c r="J3" s="401"/>
      <c r="K3" s="270"/>
    </row>
    <row r="4" spans="2:11" s="1" customFormat="1" ht="25.5" customHeight="1">
      <c r="B4" s="271"/>
      <c r="C4" s="406" t="s">
        <v>2406</v>
      </c>
      <c r="D4" s="406"/>
      <c r="E4" s="406"/>
      <c r="F4" s="406"/>
      <c r="G4" s="406"/>
      <c r="H4" s="406"/>
      <c r="I4" s="406"/>
      <c r="J4" s="406"/>
      <c r="K4" s="272"/>
    </row>
    <row r="5" spans="2:11" s="1" customFormat="1" ht="5.25" customHeight="1">
      <c r="B5" s="271"/>
      <c r="C5" s="273"/>
      <c r="D5" s="273"/>
      <c r="E5" s="273"/>
      <c r="F5" s="273"/>
      <c r="G5" s="273"/>
      <c r="H5" s="273"/>
      <c r="I5" s="273"/>
      <c r="J5" s="273"/>
      <c r="K5" s="272"/>
    </row>
    <row r="6" spans="2:11" s="1" customFormat="1" ht="15" customHeight="1">
      <c r="B6" s="271"/>
      <c r="C6" s="405" t="s">
        <v>2407</v>
      </c>
      <c r="D6" s="405"/>
      <c r="E6" s="405"/>
      <c r="F6" s="405"/>
      <c r="G6" s="405"/>
      <c r="H6" s="405"/>
      <c r="I6" s="405"/>
      <c r="J6" s="405"/>
      <c r="K6" s="272"/>
    </row>
    <row r="7" spans="2:11" s="1" customFormat="1" ht="15" customHeight="1">
      <c r="B7" s="275"/>
      <c r="C7" s="405" t="s">
        <v>2408</v>
      </c>
      <c r="D7" s="405"/>
      <c r="E7" s="405"/>
      <c r="F7" s="405"/>
      <c r="G7" s="405"/>
      <c r="H7" s="405"/>
      <c r="I7" s="405"/>
      <c r="J7" s="405"/>
      <c r="K7" s="272"/>
    </row>
    <row r="8" spans="2:11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pans="2:11" s="1" customFormat="1" ht="15" customHeight="1">
      <c r="B9" s="275"/>
      <c r="C9" s="405" t="s">
        <v>2409</v>
      </c>
      <c r="D9" s="405"/>
      <c r="E9" s="405"/>
      <c r="F9" s="405"/>
      <c r="G9" s="405"/>
      <c r="H9" s="405"/>
      <c r="I9" s="405"/>
      <c r="J9" s="405"/>
      <c r="K9" s="272"/>
    </row>
    <row r="10" spans="2:11" s="1" customFormat="1" ht="15" customHeight="1">
      <c r="B10" s="275"/>
      <c r="C10" s="274"/>
      <c r="D10" s="405" t="s">
        <v>2410</v>
      </c>
      <c r="E10" s="405"/>
      <c r="F10" s="405"/>
      <c r="G10" s="405"/>
      <c r="H10" s="405"/>
      <c r="I10" s="405"/>
      <c r="J10" s="405"/>
      <c r="K10" s="272"/>
    </row>
    <row r="11" spans="2:11" s="1" customFormat="1" ht="15" customHeight="1">
      <c r="B11" s="275"/>
      <c r="C11" s="276"/>
      <c r="D11" s="405" t="s">
        <v>2411</v>
      </c>
      <c r="E11" s="405"/>
      <c r="F11" s="405"/>
      <c r="G11" s="405"/>
      <c r="H11" s="405"/>
      <c r="I11" s="405"/>
      <c r="J11" s="405"/>
      <c r="K11" s="272"/>
    </row>
    <row r="12" spans="2:11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pans="2:11" s="1" customFormat="1" ht="15" customHeight="1">
      <c r="B13" s="275"/>
      <c r="C13" s="276"/>
      <c r="D13" s="277" t="s">
        <v>2412</v>
      </c>
      <c r="E13" s="274"/>
      <c r="F13" s="274"/>
      <c r="G13" s="274"/>
      <c r="H13" s="274"/>
      <c r="I13" s="274"/>
      <c r="J13" s="274"/>
      <c r="K13" s="272"/>
    </row>
    <row r="14" spans="2:11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pans="2:11" s="1" customFormat="1" ht="15" customHeight="1">
      <c r="B15" s="275"/>
      <c r="C15" s="276"/>
      <c r="D15" s="405" t="s">
        <v>2413</v>
      </c>
      <c r="E15" s="405"/>
      <c r="F15" s="405"/>
      <c r="G15" s="405"/>
      <c r="H15" s="405"/>
      <c r="I15" s="405"/>
      <c r="J15" s="405"/>
      <c r="K15" s="272"/>
    </row>
    <row r="16" spans="2:11" s="1" customFormat="1" ht="15" customHeight="1">
      <c r="B16" s="275"/>
      <c r="C16" s="276"/>
      <c r="D16" s="405" t="s">
        <v>2414</v>
      </c>
      <c r="E16" s="405"/>
      <c r="F16" s="405"/>
      <c r="G16" s="405"/>
      <c r="H16" s="405"/>
      <c r="I16" s="405"/>
      <c r="J16" s="405"/>
      <c r="K16" s="272"/>
    </row>
    <row r="17" spans="2:11" s="1" customFormat="1" ht="15" customHeight="1">
      <c r="B17" s="275"/>
      <c r="C17" s="276"/>
      <c r="D17" s="405" t="s">
        <v>2415</v>
      </c>
      <c r="E17" s="405"/>
      <c r="F17" s="405"/>
      <c r="G17" s="405"/>
      <c r="H17" s="405"/>
      <c r="I17" s="405"/>
      <c r="J17" s="405"/>
      <c r="K17" s="272"/>
    </row>
    <row r="18" spans="2:11" s="1" customFormat="1" ht="15" customHeight="1">
      <c r="B18" s="275"/>
      <c r="C18" s="276"/>
      <c r="D18" s="276"/>
      <c r="E18" s="278" t="s">
        <v>79</v>
      </c>
      <c r="F18" s="405" t="s">
        <v>2416</v>
      </c>
      <c r="G18" s="405"/>
      <c r="H18" s="405"/>
      <c r="I18" s="405"/>
      <c r="J18" s="405"/>
      <c r="K18" s="272"/>
    </row>
    <row r="19" spans="2:11" s="1" customFormat="1" ht="15" customHeight="1">
      <c r="B19" s="275"/>
      <c r="C19" s="276"/>
      <c r="D19" s="276"/>
      <c r="E19" s="278" t="s">
        <v>2417</v>
      </c>
      <c r="F19" s="405" t="s">
        <v>2418</v>
      </c>
      <c r="G19" s="405"/>
      <c r="H19" s="405"/>
      <c r="I19" s="405"/>
      <c r="J19" s="405"/>
      <c r="K19" s="272"/>
    </row>
    <row r="20" spans="2:11" s="1" customFormat="1" ht="15" customHeight="1">
      <c r="B20" s="275"/>
      <c r="C20" s="276"/>
      <c r="D20" s="276"/>
      <c r="E20" s="278" t="s">
        <v>2419</v>
      </c>
      <c r="F20" s="405" t="s">
        <v>2420</v>
      </c>
      <c r="G20" s="405"/>
      <c r="H20" s="405"/>
      <c r="I20" s="405"/>
      <c r="J20" s="405"/>
      <c r="K20" s="272"/>
    </row>
    <row r="21" spans="2:11" s="1" customFormat="1" ht="15" customHeight="1">
      <c r="B21" s="275"/>
      <c r="C21" s="276"/>
      <c r="D21" s="276"/>
      <c r="E21" s="278" t="s">
        <v>2421</v>
      </c>
      <c r="F21" s="405" t="s">
        <v>2422</v>
      </c>
      <c r="G21" s="405"/>
      <c r="H21" s="405"/>
      <c r="I21" s="405"/>
      <c r="J21" s="405"/>
      <c r="K21" s="272"/>
    </row>
    <row r="22" spans="2:11" s="1" customFormat="1" ht="15" customHeight="1">
      <c r="B22" s="275"/>
      <c r="C22" s="276"/>
      <c r="D22" s="276"/>
      <c r="E22" s="278" t="s">
        <v>1168</v>
      </c>
      <c r="F22" s="405" t="s">
        <v>1169</v>
      </c>
      <c r="G22" s="405"/>
      <c r="H22" s="405"/>
      <c r="I22" s="405"/>
      <c r="J22" s="405"/>
      <c r="K22" s="272"/>
    </row>
    <row r="23" spans="2:11" s="1" customFormat="1" ht="15" customHeight="1">
      <c r="B23" s="275"/>
      <c r="C23" s="276"/>
      <c r="D23" s="276"/>
      <c r="E23" s="278" t="s">
        <v>86</v>
      </c>
      <c r="F23" s="405" t="s">
        <v>2423</v>
      </c>
      <c r="G23" s="405"/>
      <c r="H23" s="405"/>
      <c r="I23" s="405"/>
      <c r="J23" s="405"/>
      <c r="K23" s="272"/>
    </row>
    <row r="24" spans="2:11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pans="2:11" s="1" customFormat="1" ht="15" customHeight="1">
      <c r="B25" s="275"/>
      <c r="C25" s="405" t="s">
        <v>2424</v>
      </c>
      <c r="D25" s="405"/>
      <c r="E25" s="405"/>
      <c r="F25" s="405"/>
      <c r="G25" s="405"/>
      <c r="H25" s="405"/>
      <c r="I25" s="405"/>
      <c r="J25" s="405"/>
      <c r="K25" s="272"/>
    </row>
    <row r="26" spans="2:11" s="1" customFormat="1" ht="15" customHeight="1">
      <c r="B26" s="275"/>
      <c r="C26" s="405" t="s">
        <v>2425</v>
      </c>
      <c r="D26" s="405"/>
      <c r="E26" s="405"/>
      <c r="F26" s="405"/>
      <c r="G26" s="405"/>
      <c r="H26" s="405"/>
      <c r="I26" s="405"/>
      <c r="J26" s="405"/>
      <c r="K26" s="272"/>
    </row>
    <row r="27" spans="2:11" s="1" customFormat="1" ht="15" customHeight="1">
      <c r="B27" s="275"/>
      <c r="C27" s="274"/>
      <c r="D27" s="405" t="s">
        <v>2426</v>
      </c>
      <c r="E27" s="405"/>
      <c r="F27" s="405"/>
      <c r="G27" s="405"/>
      <c r="H27" s="405"/>
      <c r="I27" s="405"/>
      <c r="J27" s="405"/>
      <c r="K27" s="272"/>
    </row>
    <row r="28" spans="2:11" s="1" customFormat="1" ht="15" customHeight="1">
      <c r="B28" s="275"/>
      <c r="C28" s="276"/>
      <c r="D28" s="405" t="s">
        <v>2427</v>
      </c>
      <c r="E28" s="405"/>
      <c r="F28" s="405"/>
      <c r="G28" s="405"/>
      <c r="H28" s="405"/>
      <c r="I28" s="405"/>
      <c r="J28" s="405"/>
      <c r="K28" s="272"/>
    </row>
    <row r="29" spans="2:11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pans="2:11" s="1" customFormat="1" ht="15" customHeight="1">
      <c r="B30" s="275"/>
      <c r="C30" s="276"/>
      <c r="D30" s="405" t="s">
        <v>2428</v>
      </c>
      <c r="E30" s="405"/>
      <c r="F30" s="405"/>
      <c r="G30" s="405"/>
      <c r="H30" s="405"/>
      <c r="I30" s="405"/>
      <c r="J30" s="405"/>
      <c r="K30" s="272"/>
    </row>
    <row r="31" spans="2:11" s="1" customFormat="1" ht="15" customHeight="1">
      <c r="B31" s="275"/>
      <c r="C31" s="276"/>
      <c r="D31" s="405" t="s">
        <v>2429</v>
      </c>
      <c r="E31" s="405"/>
      <c r="F31" s="405"/>
      <c r="G31" s="405"/>
      <c r="H31" s="405"/>
      <c r="I31" s="405"/>
      <c r="J31" s="405"/>
      <c r="K31" s="272"/>
    </row>
    <row r="32" spans="2:11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pans="2:11" s="1" customFormat="1" ht="15" customHeight="1">
      <c r="B33" s="275"/>
      <c r="C33" s="276"/>
      <c r="D33" s="405" t="s">
        <v>2430</v>
      </c>
      <c r="E33" s="405"/>
      <c r="F33" s="405"/>
      <c r="G33" s="405"/>
      <c r="H33" s="405"/>
      <c r="I33" s="405"/>
      <c r="J33" s="405"/>
      <c r="K33" s="272"/>
    </row>
    <row r="34" spans="2:11" s="1" customFormat="1" ht="15" customHeight="1">
      <c r="B34" s="275"/>
      <c r="C34" s="276"/>
      <c r="D34" s="405" t="s">
        <v>2431</v>
      </c>
      <c r="E34" s="405"/>
      <c r="F34" s="405"/>
      <c r="G34" s="405"/>
      <c r="H34" s="405"/>
      <c r="I34" s="405"/>
      <c r="J34" s="405"/>
      <c r="K34" s="272"/>
    </row>
    <row r="35" spans="2:11" s="1" customFormat="1" ht="15" customHeight="1">
      <c r="B35" s="275"/>
      <c r="C35" s="276"/>
      <c r="D35" s="405" t="s">
        <v>2432</v>
      </c>
      <c r="E35" s="405"/>
      <c r="F35" s="405"/>
      <c r="G35" s="405"/>
      <c r="H35" s="405"/>
      <c r="I35" s="405"/>
      <c r="J35" s="405"/>
      <c r="K35" s="272"/>
    </row>
    <row r="36" spans="2:11" s="1" customFormat="1" ht="15" customHeight="1">
      <c r="B36" s="275"/>
      <c r="C36" s="276"/>
      <c r="D36" s="274"/>
      <c r="E36" s="277" t="s">
        <v>134</v>
      </c>
      <c r="F36" s="274"/>
      <c r="G36" s="405" t="s">
        <v>2433</v>
      </c>
      <c r="H36" s="405"/>
      <c r="I36" s="405"/>
      <c r="J36" s="405"/>
      <c r="K36" s="272"/>
    </row>
    <row r="37" spans="2:11" s="1" customFormat="1" ht="30.75" customHeight="1">
      <c r="B37" s="275"/>
      <c r="C37" s="276"/>
      <c r="D37" s="274"/>
      <c r="E37" s="277" t="s">
        <v>2434</v>
      </c>
      <c r="F37" s="274"/>
      <c r="G37" s="405" t="s">
        <v>2435</v>
      </c>
      <c r="H37" s="405"/>
      <c r="I37" s="405"/>
      <c r="J37" s="405"/>
      <c r="K37" s="272"/>
    </row>
    <row r="38" spans="2:11" s="1" customFormat="1" ht="15" customHeight="1">
      <c r="B38" s="275"/>
      <c r="C38" s="276"/>
      <c r="D38" s="274"/>
      <c r="E38" s="277" t="s">
        <v>54</v>
      </c>
      <c r="F38" s="274"/>
      <c r="G38" s="405" t="s">
        <v>2436</v>
      </c>
      <c r="H38" s="405"/>
      <c r="I38" s="405"/>
      <c r="J38" s="405"/>
      <c r="K38" s="272"/>
    </row>
    <row r="39" spans="2:11" s="1" customFormat="1" ht="15" customHeight="1">
      <c r="B39" s="275"/>
      <c r="C39" s="276"/>
      <c r="D39" s="274"/>
      <c r="E39" s="277" t="s">
        <v>55</v>
      </c>
      <c r="F39" s="274"/>
      <c r="G39" s="405" t="s">
        <v>2437</v>
      </c>
      <c r="H39" s="405"/>
      <c r="I39" s="405"/>
      <c r="J39" s="405"/>
      <c r="K39" s="272"/>
    </row>
    <row r="40" spans="2:11" s="1" customFormat="1" ht="15" customHeight="1">
      <c r="B40" s="275"/>
      <c r="C40" s="276"/>
      <c r="D40" s="274"/>
      <c r="E40" s="277" t="s">
        <v>135</v>
      </c>
      <c r="F40" s="274"/>
      <c r="G40" s="405" t="s">
        <v>2438</v>
      </c>
      <c r="H40" s="405"/>
      <c r="I40" s="405"/>
      <c r="J40" s="405"/>
      <c r="K40" s="272"/>
    </row>
    <row r="41" spans="2:11" s="1" customFormat="1" ht="15" customHeight="1">
      <c r="B41" s="275"/>
      <c r="C41" s="276"/>
      <c r="D41" s="274"/>
      <c r="E41" s="277" t="s">
        <v>136</v>
      </c>
      <c r="F41" s="274"/>
      <c r="G41" s="405" t="s">
        <v>2439</v>
      </c>
      <c r="H41" s="405"/>
      <c r="I41" s="405"/>
      <c r="J41" s="405"/>
      <c r="K41" s="272"/>
    </row>
    <row r="42" spans="2:11" s="1" customFormat="1" ht="15" customHeight="1">
      <c r="B42" s="275"/>
      <c r="C42" s="276"/>
      <c r="D42" s="274"/>
      <c r="E42" s="277" t="s">
        <v>2440</v>
      </c>
      <c r="F42" s="274"/>
      <c r="G42" s="405" t="s">
        <v>2441</v>
      </c>
      <c r="H42" s="405"/>
      <c r="I42" s="405"/>
      <c r="J42" s="405"/>
      <c r="K42" s="272"/>
    </row>
    <row r="43" spans="2:11" s="1" customFormat="1" ht="15" customHeight="1">
      <c r="B43" s="275"/>
      <c r="C43" s="276"/>
      <c r="D43" s="274"/>
      <c r="E43" s="277"/>
      <c r="F43" s="274"/>
      <c r="G43" s="405" t="s">
        <v>2442</v>
      </c>
      <c r="H43" s="405"/>
      <c r="I43" s="405"/>
      <c r="J43" s="405"/>
      <c r="K43" s="272"/>
    </row>
    <row r="44" spans="2:11" s="1" customFormat="1" ht="15" customHeight="1">
      <c r="B44" s="275"/>
      <c r="C44" s="276"/>
      <c r="D44" s="274"/>
      <c r="E44" s="277" t="s">
        <v>2443</v>
      </c>
      <c r="F44" s="274"/>
      <c r="G44" s="405" t="s">
        <v>2444</v>
      </c>
      <c r="H44" s="405"/>
      <c r="I44" s="405"/>
      <c r="J44" s="405"/>
      <c r="K44" s="272"/>
    </row>
    <row r="45" spans="2:11" s="1" customFormat="1" ht="15" customHeight="1">
      <c r="B45" s="275"/>
      <c r="C45" s="276"/>
      <c r="D45" s="274"/>
      <c r="E45" s="277" t="s">
        <v>138</v>
      </c>
      <c r="F45" s="274"/>
      <c r="G45" s="405" t="s">
        <v>2445</v>
      </c>
      <c r="H45" s="405"/>
      <c r="I45" s="405"/>
      <c r="J45" s="405"/>
      <c r="K45" s="272"/>
    </row>
    <row r="46" spans="2:11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pans="2:11" s="1" customFormat="1" ht="15" customHeight="1">
      <c r="B47" s="275"/>
      <c r="C47" s="276"/>
      <c r="D47" s="405" t="s">
        <v>2446</v>
      </c>
      <c r="E47" s="405"/>
      <c r="F47" s="405"/>
      <c r="G47" s="405"/>
      <c r="H47" s="405"/>
      <c r="I47" s="405"/>
      <c r="J47" s="405"/>
      <c r="K47" s="272"/>
    </row>
    <row r="48" spans="2:11" s="1" customFormat="1" ht="15" customHeight="1">
      <c r="B48" s="275"/>
      <c r="C48" s="276"/>
      <c r="D48" s="276"/>
      <c r="E48" s="405" t="s">
        <v>2447</v>
      </c>
      <c r="F48" s="405"/>
      <c r="G48" s="405"/>
      <c r="H48" s="405"/>
      <c r="I48" s="405"/>
      <c r="J48" s="405"/>
      <c r="K48" s="272"/>
    </row>
    <row r="49" spans="2:11" s="1" customFormat="1" ht="15" customHeight="1">
      <c r="B49" s="275"/>
      <c r="C49" s="276"/>
      <c r="D49" s="276"/>
      <c r="E49" s="405" t="s">
        <v>2448</v>
      </c>
      <c r="F49" s="405"/>
      <c r="G49" s="405"/>
      <c r="H49" s="405"/>
      <c r="I49" s="405"/>
      <c r="J49" s="405"/>
      <c r="K49" s="272"/>
    </row>
    <row r="50" spans="2:11" s="1" customFormat="1" ht="15" customHeight="1">
      <c r="B50" s="275"/>
      <c r="C50" s="276"/>
      <c r="D50" s="276"/>
      <c r="E50" s="405" t="s">
        <v>2449</v>
      </c>
      <c r="F50" s="405"/>
      <c r="G50" s="405"/>
      <c r="H50" s="405"/>
      <c r="I50" s="405"/>
      <c r="J50" s="405"/>
      <c r="K50" s="272"/>
    </row>
    <row r="51" spans="2:11" s="1" customFormat="1" ht="15" customHeight="1">
      <c r="B51" s="275"/>
      <c r="C51" s="276"/>
      <c r="D51" s="405" t="s">
        <v>2450</v>
      </c>
      <c r="E51" s="405"/>
      <c r="F51" s="405"/>
      <c r="G51" s="405"/>
      <c r="H51" s="405"/>
      <c r="I51" s="405"/>
      <c r="J51" s="405"/>
      <c r="K51" s="272"/>
    </row>
    <row r="52" spans="2:11" s="1" customFormat="1" ht="25.5" customHeight="1">
      <c r="B52" s="271"/>
      <c r="C52" s="406" t="s">
        <v>2451</v>
      </c>
      <c r="D52" s="406"/>
      <c r="E52" s="406"/>
      <c r="F52" s="406"/>
      <c r="G52" s="406"/>
      <c r="H52" s="406"/>
      <c r="I52" s="406"/>
      <c r="J52" s="406"/>
      <c r="K52" s="272"/>
    </row>
    <row r="53" spans="2:11" s="1" customFormat="1" ht="5.25" customHeight="1">
      <c r="B53" s="271"/>
      <c r="C53" s="273"/>
      <c r="D53" s="273"/>
      <c r="E53" s="273"/>
      <c r="F53" s="273"/>
      <c r="G53" s="273"/>
      <c r="H53" s="273"/>
      <c r="I53" s="273"/>
      <c r="J53" s="273"/>
      <c r="K53" s="272"/>
    </row>
    <row r="54" spans="2:11" s="1" customFormat="1" ht="15" customHeight="1">
      <c r="B54" s="271"/>
      <c r="C54" s="405" t="s">
        <v>2452</v>
      </c>
      <c r="D54" s="405"/>
      <c r="E54" s="405"/>
      <c r="F54" s="405"/>
      <c r="G54" s="405"/>
      <c r="H54" s="405"/>
      <c r="I54" s="405"/>
      <c r="J54" s="405"/>
      <c r="K54" s="272"/>
    </row>
    <row r="55" spans="2:11" s="1" customFormat="1" ht="15" customHeight="1">
      <c r="B55" s="271"/>
      <c r="C55" s="405" t="s">
        <v>2453</v>
      </c>
      <c r="D55" s="405"/>
      <c r="E55" s="405"/>
      <c r="F55" s="405"/>
      <c r="G55" s="405"/>
      <c r="H55" s="405"/>
      <c r="I55" s="405"/>
      <c r="J55" s="405"/>
      <c r="K55" s="272"/>
    </row>
    <row r="56" spans="2:11" s="1" customFormat="1" ht="12.75" customHeight="1">
      <c r="B56" s="271"/>
      <c r="C56" s="274"/>
      <c r="D56" s="274"/>
      <c r="E56" s="274"/>
      <c r="F56" s="274"/>
      <c r="G56" s="274"/>
      <c r="H56" s="274"/>
      <c r="I56" s="274"/>
      <c r="J56" s="274"/>
      <c r="K56" s="272"/>
    </row>
    <row r="57" spans="2:11" s="1" customFormat="1" ht="15" customHeight="1">
      <c r="B57" s="271"/>
      <c r="C57" s="405" t="s">
        <v>2454</v>
      </c>
      <c r="D57" s="405"/>
      <c r="E57" s="405"/>
      <c r="F57" s="405"/>
      <c r="G57" s="405"/>
      <c r="H57" s="405"/>
      <c r="I57" s="405"/>
      <c r="J57" s="405"/>
      <c r="K57" s="272"/>
    </row>
    <row r="58" spans="2:11" s="1" customFormat="1" ht="15" customHeight="1">
      <c r="B58" s="271"/>
      <c r="C58" s="276"/>
      <c r="D58" s="405" t="s">
        <v>2455</v>
      </c>
      <c r="E58" s="405"/>
      <c r="F58" s="405"/>
      <c r="G58" s="405"/>
      <c r="H58" s="405"/>
      <c r="I58" s="405"/>
      <c r="J58" s="405"/>
      <c r="K58" s="272"/>
    </row>
    <row r="59" spans="2:11" s="1" customFormat="1" ht="15" customHeight="1">
      <c r="B59" s="271"/>
      <c r="C59" s="276"/>
      <c r="D59" s="405" t="s">
        <v>2456</v>
      </c>
      <c r="E59" s="405"/>
      <c r="F59" s="405"/>
      <c r="G59" s="405"/>
      <c r="H59" s="405"/>
      <c r="I59" s="405"/>
      <c r="J59" s="405"/>
      <c r="K59" s="272"/>
    </row>
    <row r="60" spans="2:11" s="1" customFormat="1" ht="15" customHeight="1">
      <c r="B60" s="271"/>
      <c r="C60" s="276"/>
      <c r="D60" s="405" t="s">
        <v>2457</v>
      </c>
      <c r="E60" s="405"/>
      <c r="F60" s="405"/>
      <c r="G60" s="405"/>
      <c r="H60" s="405"/>
      <c r="I60" s="405"/>
      <c r="J60" s="405"/>
      <c r="K60" s="272"/>
    </row>
    <row r="61" spans="2:11" s="1" customFormat="1" ht="15" customHeight="1">
      <c r="B61" s="271"/>
      <c r="C61" s="276"/>
      <c r="D61" s="405" t="s">
        <v>2458</v>
      </c>
      <c r="E61" s="405"/>
      <c r="F61" s="405"/>
      <c r="G61" s="405"/>
      <c r="H61" s="405"/>
      <c r="I61" s="405"/>
      <c r="J61" s="405"/>
      <c r="K61" s="272"/>
    </row>
    <row r="62" spans="2:11" s="1" customFormat="1" ht="15" customHeight="1">
      <c r="B62" s="271"/>
      <c r="C62" s="276"/>
      <c r="D62" s="407" t="s">
        <v>2459</v>
      </c>
      <c r="E62" s="407"/>
      <c r="F62" s="407"/>
      <c r="G62" s="407"/>
      <c r="H62" s="407"/>
      <c r="I62" s="407"/>
      <c r="J62" s="407"/>
      <c r="K62" s="272"/>
    </row>
    <row r="63" spans="2:11" s="1" customFormat="1" ht="15" customHeight="1">
      <c r="B63" s="271"/>
      <c r="C63" s="276"/>
      <c r="D63" s="405" t="s">
        <v>2460</v>
      </c>
      <c r="E63" s="405"/>
      <c r="F63" s="405"/>
      <c r="G63" s="405"/>
      <c r="H63" s="405"/>
      <c r="I63" s="405"/>
      <c r="J63" s="405"/>
      <c r="K63" s="272"/>
    </row>
    <row r="64" spans="2:11" s="1" customFormat="1" ht="12.75" customHeight="1">
      <c r="B64" s="271"/>
      <c r="C64" s="276"/>
      <c r="D64" s="276"/>
      <c r="E64" s="279"/>
      <c r="F64" s="276"/>
      <c r="G64" s="276"/>
      <c r="H64" s="276"/>
      <c r="I64" s="276"/>
      <c r="J64" s="276"/>
      <c r="K64" s="272"/>
    </row>
    <row r="65" spans="2:11" s="1" customFormat="1" ht="15" customHeight="1">
      <c r="B65" s="271"/>
      <c r="C65" s="276"/>
      <c r="D65" s="405" t="s">
        <v>2461</v>
      </c>
      <c r="E65" s="405"/>
      <c r="F65" s="405"/>
      <c r="G65" s="405"/>
      <c r="H65" s="405"/>
      <c r="I65" s="405"/>
      <c r="J65" s="405"/>
      <c r="K65" s="272"/>
    </row>
    <row r="66" spans="2:11" s="1" customFormat="1" ht="15" customHeight="1">
      <c r="B66" s="271"/>
      <c r="C66" s="276"/>
      <c r="D66" s="407" t="s">
        <v>2462</v>
      </c>
      <c r="E66" s="407"/>
      <c r="F66" s="407"/>
      <c r="G66" s="407"/>
      <c r="H66" s="407"/>
      <c r="I66" s="407"/>
      <c r="J66" s="407"/>
      <c r="K66" s="272"/>
    </row>
    <row r="67" spans="2:11" s="1" customFormat="1" ht="15" customHeight="1">
      <c r="B67" s="271"/>
      <c r="C67" s="276"/>
      <c r="D67" s="405" t="s">
        <v>2463</v>
      </c>
      <c r="E67" s="405"/>
      <c r="F67" s="405"/>
      <c r="G67" s="405"/>
      <c r="H67" s="405"/>
      <c r="I67" s="405"/>
      <c r="J67" s="405"/>
      <c r="K67" s="272"/>
    </row>
    <row r="68" spans="2:11" s="1" customFormat="1" ht="15" customHeight="1">
      <c r="B68" s="271"/>
      <c r="C68" s="276"/>
      <c r="D68" s="405" t="s">
        <v>2464</v>
      </c>
      <c r="E68" s="405"/>
      <c r="F68" s="405"/>
      <c r="G68" s="405"/>
      <c r="H68" s="405"/>
      <c r="I68" s="405"/>
      <c r="J68" s="405"/>
      <c r="K68" s="272"/>
    </row>
    <row r="69" spans="2:11" s="1" customFormat="1" ht="15" customHeight="1">
      <c r="B69" s="271"/>
      <c r="C69" s="276"/>
      <c r="D69" s="405" t="s">
        <v>2465</v>
      </c>
      <c r="E69" s="405"/>
      <c r="F69" s="405"/>
      <c r="G69" s="405"/>
      <c r="H69" s="405"/>
      <c r="I69" s="405"/>
      <c r="J69" s="405"/>
      <c r="K69" s="272"/>
    </row>
    <row r="70" spans="2:11" s="1" customFormat="1" ht="15" customHeight="1">
      <c r="B70" s="271"/>
      <c r="C70" s="276"/>
      <c r="D70" s="405" t="s">
        <v>2466</v>
      </c>
      <c r="E70" s="405"/>
      <c r="F70" s="405"/>
      <c r="G70" s="405"/>
      <c r="H70" s="405"/>
      <c r="I70" s="405"/>
      <c r="J70" s="405"/>
      <c r="K70" s="272"/>
    </row>
    <row r="71" spans="2:1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pans="2:11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pans="2:11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pans="2:11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pans="2:11" s="1" customFormat="1" ht="45" customHeight="1">
      <c r="B75" s="288"/>
      <c r="C75" s="400" t="s">
        <v>2467</v>
      </c>
      <c r="D75" s="400"/>
      <c r="E75" s="400"/>
      <c r="F75" s="400"/>
      <c r="G75" s="400"/>
      <c r="H75" s="400"/>
      <c r="I75" s="400"/>
      <c r="J75" s="400"/>
      <c r="K75" s="289"/>
    </row>
    <row r="76" spans="2:11" s="1" customFormat="1" ht="17.25" customHeight="1">
      <c r="B76" s="288"/>
      <c r="C76" s="290" t="s">
        <v>2468</v>
      </c>
      <c r="D76" s="290"/>
      <c r="E76" s="290"/>
      <c r="F76" s="290" t="s">
        <v>2469</v>
      </c>
      <c r="G76" s="291"/>
      <c r="H76" s="290" t="s">
        <v>55</v>
      </c>
      <c r="I76" s="290" t="s">
        <v>58</v>
      </c>
      <c r="J76" s="290" t="s">
        <v>2470</v>
      </c>
      <c r="K76" s="289"/>
    </row>
    <row r="77" spans="2:11" s="1" customFormat="1" ht="17.25" customHeight="1">
      <c r="B77" s="288"/>
      <c r="C77" s="292" t="s">
        <v>2471</v>
      </c>
      <c r="D77" s="292"/>
      <c r="E77" s="292"/>
      <c r="F77" s="293" t="s">
        <v>2472</v>
      </c>
      <c r="G77" s="294"/>
      <c r="H77" s="292"/>
      <c r="I77" s="292"/>
      <c r="J77" s="292" t="s">
        <v>2473</v>
      </c>
      <c r="K77" s="289"/>
    </row>
    <row r="78" spans="2:11" s="1" customFormat="1" ht="5.25" customHeight="1">
      <c r="B78" s="288"/>
      <c r="C78" s="295"/>
      <c r="D78" s="295"/>
      <c r="E78" s="295"/>
      <c r="F78" s="295"/>
      <c r="G78" s="296"/>
      <c r="H78" s="295"/>
      <c r="I78" s="295"/>
      <c r="J78" s="295"/>
      <c r="K78" s="289"/>
    </row>
    <row r="79" spans="2:11" s="1" customFormat="1" ht="15" customHeight="1">
      <c r="B79" s="288"/>
      <c r="C79" s="277" t="s">
        <v>54</v>
      </c>
      <c r="D79" s="297"/>
      <c r="E79" s="297"/>
      <c r="F79" s="298" t="s">
        <v>2474</v>
      </c>
      <c r="G79" s="299"/>
      <c r="H79" s="277" t="s">
        <v>2475</v>
      </c>
      <c r="I79" s="277" t="s">
        <v>2476</v>
      </c>
      <c r="J79" s="277">
        <v>20</v>
      </c>
      <c r="K79" s="289"/>
    </row>
    <row r="80" spans="2:11" s="1" customFormat="1" ht="15" customHeight="1">
      <c r="B80" s="288"/>
      <c r="C80" s="277" t="s">
        <v>2477</v>
      </c>
      <c r="D80" s="277"/>
      <c r="E80" s="277"/>
      <c r="F80" s="298" t="s">
        <v>2474</v>
      </c>
      <c r="G80" s="299"/>
      <c r="H80" s="277" t="s">
        <v>2478</v>
      </c>
      <c r="I80" s="277" t="s">
        <v>2476</v>
      </c>
      <c r="J80" s="277">
        <v>120</v>
      </c>
      <c r="K80" s="289"/>
    </row>
    <row r="81" spans="2:11" s="1" customFormat="1" ht="15" customHeight="1">
      <c r="B81" s="300"/>
      <c r="C81" s="277" t="s">
        <v>2479</v>
      </c>
      <c r="D81" s="277"/>
      <c r="E81" s="277"/>
      <c r="F81" s="298" t="s">
        <v>2480</v>
      </c>
      <c r="G81" s="299"/>
      <c r="H81" s="277" t="s">
        <v>2481</v>
      </c>
      <c r="I81" s="277" t="s">
        <v>2476</v>
      </c>
      <c r="J81" s="277">
        <v>50</v>
      </c>
      <c r="K81" s="289"/>
    </row>
    <row r="82" spans="2:11" s="1" customFormat="1" ht="15" customHeight="1">
      <c r="B82" s="300"/>
      <c r="C82" s="277" t="s">
        <v>2482</v>
      </c>
      <c r="D82" s="277"/>
      <c r="E82" s="277"/>
      <c r="F82" s="298" t="s">
        <v>2474</v>
      </c>
      <c r="G82" s="299"/>
      <c r="H82" s="277" t="s">
        <v>2483</v>
      </c>
      <c r="I82" s="277" t="s">
        <v>2484</v>
      </c>
      <c r="J82" s="277"/>
      <c r="K82" s="289"/>
    </row>
    <row r="83" spans="2:11" s="1" customFormat="1" ht="15" customHeight="1">
      <c r="B83" s="300"/>
      <c r="C83" s="301" t="s">
        <v>2485</v>
      </c>
      <c r="D83" s="301"/>
      <c r="E83" s="301"/>
      <c r="F83" s="302" t="s">
        <v>2480</v>
      </c>
      <c r="G83" s="301"/>
      <c r="H83" s="301" t="s">
        <v>2486</v>
      </c>
      <c r="I83" s="301" t="s">
        <v>2476</v>
      </c>
      <c r="J83" s="301">
        <v>15</v>
      </c>
      <c r="K83" s="289"/>
    </row>
    <row r="84" spans="2:11" s="1" customFormat="1" ht="15" customHeight="1">
      <c r="B84" s="300"/>
      <c r="C84" s="301" t="s">
        <v>2487</v>
      </c>
      <c r="D84" s="301"/>
      <c r="E84" s="301"/>
      <c r="F84" s="302" t="s">
        <v>2480</v>
      </c>
      <c r="G84" s="301"/>
      <c r="H84" s="301" t="s">
        <v>2488</v>
      </c>
      <c r="I84" s="301" t="s">
        <v>2476</v>
      </c>
      <c r="J84" s="301">
        <v>15</v>
      </c>
      <c r="K84" s="289"/>
    </row>
    <row r="85" spans="2:11" s="1" customFormat="1" ht="15" customHeight="1">
      <c r="B85" s="300"/>
      <c r="C85" s="301" t="s">
        <v>2489</v>
      </c>
      <c r="D85" s="301"/>
      <c r="E85" s="301"/>
      <c r="F85" s="302" t="s">
        <v>2480</v>
      </c>
      <c r="G85" s="301"/>
      <c r="H85" s="301" t="s">
        <v>2490</v>
      </c>
      <c r="I85" s="301" t="s">
        <v>2476</v>
      </c>
      <c r="J85" s="301">
        <v>20</v>
      </c>
      <c r="K85" s="289"/>
    </row>
    <row r="86" spans="2:11" s="1" customFormat="1" ht="15" customHeight="1">
      <c r="B86" s="300"/>
      <c r="C86" s="301" t="s">
        <v>2491</v>
      </c>
      <c r="D86" s="301"/>
      <c r="E86" s="301"/>
      <c r="F86" s="302" t="s">
        <v>2480</v>
      </c>
      <c r="G86" s="301"/>
      <c r="H86" s="301" t="s">
        <v>2492</v>
      </c>
      <c r="I86" s="301" t="s">
        <v>2476</v>
      </c>
      <c r="J86" s="301">
        <v>20</v>
      </c>
      <c r="K86" s="289"/>
    </row>
    <row r="87" spans="2:11" s="1" customFormat="1" ht="15" customHeight="1">
      <c r="B87" s="300"/>
      <c r="C87" s="277" t="s">
        <v>2493</v>
      </c>
      <c r="D87" s="277"/>
      <c r="E87" s="277"/>
      <c r="F87" s="298" t="s">
        <v>2480</v>
      </c>
      <c r="G87" s="299"/>
      <c r="H87" s="277" t="s">
        <v>2494</v>
      </c>
      <c r="I87" s="277" t="s">
        <v>2476</v>
      </c>
      <c r="J87" s="277">
        <v>50</v>
      </c>
      <c r="K87" s="289"/>
    </row>
    <row r="88" spans="2:11" s="1" customFormat="1" ht="15" customHeight="1">
      <c r="B88" s="300"/>
      <c r="C88" s="277" t="s">
        <v>2495</v>
      </c>
      <c r="D88" s="277"/>
      <c r="E88" s="277"/>
      <c r="F88" s="298" t="s">
        <v>2480</v>
      </c>
      <c r="G88" s="299"/>
      <c r="H88" s="277" t="s">
        <v>2496</v>
      </c>
      <c r="I88" s="277" t="s">
        <v>2476</v>
      </c>
      <c r="J88" s="277">
        <v>20</v>
      </c>
      <c r="K88" s="289"/>
    </row>
    <row r="89" spans="2:11" s="1" customFormat="1" ht="15" customHeight="1">
      <c r="B89" s="300"/>
      <c r="C89" s="277" t="s">
        <v>2497</v>
      </c>
      <c r="D89" s="277"/>
      <c r="E89" s="277"/>
      <c r="F89" s="298" t="s">
        <v>2480</v>
      </c>
      <c r="G89" s="299"/>
      <c r="H89" s="277" t="s">
        <v>2498</v>
      </c>
      <c r="I89" s="277" t="s">
        <v>2476</v>
      </c>
      <c r="J89" s="277">
        <v>20</v>
      </c>
      <c r="K89" s="289"/>
    </row>
    <row r="90" spans="2:11" s="1" customFormat="1" ht="15" customHeight="1">
      <c r="B90" s="300"/>
      <c r="C90" s="277" t="s">
        <v>2499</v>
      </c>
      <c r="D90" s="277"/>
      <c r="E90" s="277"/>
      <c r="F90" s="298" t="s">
        <v>2480</v>
      </c>
      <c r="G90" s="299"/>
      <c r="H90" s="277" t="s">
        <v>2500</v>
      </c>
      <c r="I90" s="277" t="s">
        <v>2476</v>
      </c>
      <c r="J90" s="277">
        <v>50</v>
      </c>
      <c r="K90" s="289"/>
    </row>
    <row r="91" spans="2:11" s="1" customFormat="1" ht="15" customHeight="1">
      <c r="B91" s="300"/>
      <c r="C91" s="277" t="s">
        <v>2501</v>
      </c>
      <c r="D91" s="277"/>
      <c r="E91" s="277"/>
      <c r="F91" s="298" t="s">
        <v>2480</v>
      </c>
      <c r="G91" s="299"/>
      <c r="H91" s="277" t="s">
        <v>2501</v>
      </c>
      <c r="I91" s="277" t="s">
        <v>2476</v>
      </c>
      <c r="J91" s="277">
        <v>50</v>
      </c>
      <c r="K91" s="289"/>
    </row>
    <row r="92" spans="2:11" s="1" customFormat="1" ht="15" customHeight="1">
      <c r="B92" s="300"/>
      <c r="C92" s="277" t="s">
        <v>2502</v>
      </c>
      <c r="D92" s="277"/>
      <c r="E92" s="277"/>
      <c r="F92" s="298" t="s">
        <v>2480</v>
      </c>
      <c r="G92" s="299"/>
      <c r="H92" s="277" t="s">
        <v>2503</v>
      </c>
      <c r="I92" s="277" t="s">
        <v>2476</v>
      </c>
      <c r="J92" s="277">
        <v>255</v>
      </c>
      <c r="K92" s="289"/>
    </row>
    <row r="93" spans="2:11" s="1" customFormat="1" ht="15" customHeight="1">
      <c r="B93" s="300"/>
      <c r="C93" s="277" t="s">
        <v>2504</v>
      </c>
      <c r="D93" s="277"/>
      <c r="E93" s="277"/>
      <c r="F93" s="298" t="s">
        <v>2474</v>
      </c>
      <c r="G93" s="299"/>
      <c r="H93" s="277" t="s">
        <v>2505</v>
      </c>
      <c r="I93" s="277" t="s">
        <v>2506</v>
      </c>
      <c r="J93" s="277"/>
      <c r="K93" s="289"/>
    </row>
    <row r="94" spans="2:11" s="1" customFormat="1" ht="15" customHeight="1">
      <c r="B94" s="300"/>
      <c r="C94" s="277" t="s">
        <v>2507</v>
      </c>
      <c r="D94" s="277"/>
      <c r="E94" s="277"/>
      <c r="F94" s="298" t="s">
        <v>2474</v>
      </c>
      <c r="G94" s="299"/>
      <c r="H94" s="277" t="s">
        <v>2508</v>
      </c>
      <c r="I94" s="277" t="s">
        <v>2509</v>
      </c>
      <c r="J94" s="277"/>
      <c r="K94" s="289"/>
    </row>
    <row r="95" spans="2:11" s="1" customFormat="1" ht="15" customHeight="1">
      <c r="B95" s="300"/>
      <c r="C95" s="277" t="s">
        <v>2510</v>
      </c>
      <c r="D95" s="277"/>
      <c r="E95" s="277"/>
      <c r="F95" s="298" t="s">
        <v>2474</v>
      </c>
      <c r="G95" s="299"/>
      <c r="H95" s="277" t="s">
        <v>2510</v>
      </c>
      <c r="I95" s="277" t="s">
        <v>2509</v>
      </c>
      <c r="J95" s="277"/>
      <c r="K95" s="289"/>
    </row>
    <row r="96" spans="2:11" s="1" customFormat="1" ht="15" customHeight="1">
      <c r="B96" s="300"/>
      <c r="C96" s="277" t="s">
        <v>39</v>
      </c>
      <c r="D96" s="277"/>
      <c r="E96" s="277"/>
      <c r="F96" s="298" t="s">
        <v>2474</v>
      </c>
      <c r="G96" s="299"/>
      <c r="H96" s="277" t="s">
        <v>2511</v>
      </c>
      <c r="I96" s="277" t="s">
        <v>2509</v>
      </c>
      <c r="J96" s="277"/>
      <c r="K96" s="289"/>
    </row>
    <row r="97" spans="2:11" s="1" customFormat="1" ht="15" customHeight="1">
      <c r="B97" s="300"/>
      <c r="C97" s="277" t="s">
        <v>49</v>
      </c>
      <c r="D97" s="277"/>
      <c r="E97" s="277"/>
      <c r="F97" s="298" t="s">
        <v>2474</v>
      </c>
      <c r="G97" s="299"/>
      <c r="H97" s="277" t="s">
        <v>2512</v>
      </c>
      <c r="I97" s="277" t="s">
        <v>2509</v>
      </c>
      <c r="J97" s="277"/>
      <c r="K97" s="289"/>
    </row>
    <row r="98" spans="2:11" s="1" customFormat="1" ht="15" customHeight="1">
      <c r="B98" s="303"/>
      <c r="C98" s="304"/>
      <c r="D98" s="304"/>
      <c r="E98" s="304"/>
      <c r="F98" s="304"/>
      <c r="G98" s="304"/>
      <c r="H98" s="304"/>
      <c r="I98" s="304"/>
      <c r="J98" s="304"/>
      <c r="K98" s="305"/>
    </row>
    <row r="99" spans="2:11" s="1" customFormat="1" ht="18.7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6"/>
    </row>
    <row r="100" spans="2:11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pans="2:1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pans="2:11" s="1" customFormat="1" ht="45" customHeight="1">
      <c r="B102" s="288"/>
      <c r="C102" s="400" t="s">
        <v>2513</v>
      </c>
      <c r="D102" s="400"/>
      <c r="E102" s="400"/>
      <c r="F102" s="400"/>
      <c r="G102" s="400"/>
      <c r="H102" s="400"/>
      <c r="I102" s="400"/>
      <c r="J102" s="400"/>
      <c r="K102" s="289"/>
    </row>
    <row r="103" spans="2:11" s="1" customFormat="1" ht="17.25" customHeight="1">
      <c r="B103" s="288"/>
      <c r="C103" s="290" t="s">
        <v>2468</v>
      </c>
      <c r="D103" s="290"/>
      <c r="E103" s="290"/>
      <c r="F103" s="290" t="s">
        <v>2469</v>
      </c>
      <c r="G103" s="291"/>
      <c r="H103" s="290" t="s">
        <v>55</v>
      </c>
      <c r="I103" s="290" t="s">
        <v>58</v>
      </c>
      <c r="J103" s="290" t="s">
        <v>2470</v>
      </c>
      <c r="K103" s="289"/>
    </row>
    <row r="104" spans="2:11" s="1" customFormat="1" ht="17.25" customHeight="1">
      <c r="B104" s="288"/>
      <c r="C104" s="292" t="s">
        <v>2471</v>
      </c>
      <c r="D104" s="292"/>
      <c r="E104" s="292"/>
      <c r="F104" s="293" t="s">
        <v>2472</v>
      </c>
      <c r="G104" s="294"/>
      <c r="H104" s="292"/>
      <c r="I104" s="292"/>
      <c r="J104" s="292" t="s">
        <v>2473</v>
      </c>
      <c r="K104" s="289"/>
    </row>
    <row r="105" spans="2:11" s="1" customFormat="1" ht="5.25" customHeight="1">
      <c r="B105" s="288"/>
      <c r="C105" s="290"/>
      <c r="D105" s="290"/>
      <c r="E105" s="290"/>
      <c r="F105" s="290"/>
      <c r="G105" s="308"/>
      <c r="H105" s="290"/>
      <c r="I105" s="290"/>
      <c r="J105" s="290"/>
      <c r="K105" s="289"/>
    </row>
    <row r="106" spans="2:11" s="1" customFormat="1" ht="15" customHeight="1">
      <c r="B106" s="288"/>
      <c r="C106" s="277" t="s">
        <v>54</v>
      </c>
      <c r="D106" s="297"/>
      <c r="E106" s="297"/>
      <c r="F106" s="298" t="s">
        <v>2474</v>
      </c>
      <c r="G106" s="277"/>
      <c r="H106" s="277" t="s">
        <v>2514</v>
      </c>
      <c r="I106" s="277" t="s">
        <v>2476</v>
      </c>
      <c r="J106" s="277">
        <v>20</v>
      </c>
      <c r="K106" s="289"/>
    </row>
    <row r="107" spans="2:11" s="1" customFormat="1" ht="15" customHeight="1">
      <c r="B107" s="288"/>
      <c r="C107" s="277" t="s">
        <v>2477</v>
      </c>
      <c r="D107" s="277"/>
      <c r="E107" s="277"/>
      <c r="F107" s="298" t="s">
        <v>2474</v>
      </c>
      <c r="G107" s="277"/>
      <c r="H107" s="277" t="s">
        <v>2514</v>
      </c>
      <c r="I107" s="277" t="s">
        <v>2476</v>
      </c>
      <c r="J107" s="277">
        <v>120</v>
      </c>
      <c r="K107" s="289"/>
    </row>
    <row r="108" spans="2:11" s="1" customFormat="1" ht="15" customHeight="1">
      <c r="B108" s="300"/>
      <c r="C108" s="277" t="s">
        <v>2479</v>
      </c>
      <c r="D108" s="277"/>
      <c r="E108" s="277"/>
      <c r="F108" s="298" t="s">
        <v>2480</v>
      </c>
      <c r="G108" s="277"/>
      <c r="H108" s="277" t="s">
        <v>2514</v>
      </c>
      <c r="I108" s="277" t="s">
        <v>2476</v>
      </c>
      <c r="J108" s="277">
        <v>50</v>
      </c>
      <c r="K108" s="289"/>
    </row>
    <row r="109" spans="2:11" s="1" customFormat="1" ht="15" customHeight="1">
      <c r="B109" s="300"/>
      <c r="C109" s="277" t="s">
        <v>2482</v>
      </c>
      <c r="D109" s="277"/>
      <c r="E109" s="277"/>
      <c r="F109" s="298" t="s">
        <v>2474</v>
      </c>
      <c r="G109" s="277"/>
      <c r="H109" s="277" t="s">
        <v>2514</v>
      </c>
      <c r="I109" s="277" t="s">
        <v>2484</v>
      </c>
      <c r="J109" s="277"/>
      <c r="K109" s="289"/>
    </row>
    <row r="110" spans="2:11" s="1" customFormat="1" ht="15" customHeight="1">
      <c r="B110" s="300"/>
      <c r="C110" s="277" t="s">
        <v>2493</v>
      </c>
      <c r="D110" s="277"/>
      <c r="E110" s="277"/>
      <c r="F110" s="298" t="s">
        <v>2480</v>
      </c>
      <c r="G110" s="277"/>
      <c r="H110" s="277" t="s">
        <v>2514</v>
      </c>
      <c r="I110" s="277" t="s">
        <v>2476</v>
      </c>
      <c r="J110" s="277">
        <v>50</v>
      </c>
      <c r="K110" s="289"/>
    </row>
    <row r="111" spans="2:11" s="1" customFormat="1" ht="15" customHeight="1">
      <c r="B111" s="300"/>
      <c r="C111" s="277" t="s">
        <v>2501</v>
      </c>
      <c r="D111" s="277"/>
      <c r="E111" s="277"/>
      <c r="F111" s="298" t="s">
        <v>2480</v>
      </c>
      <c r="G111" s="277"/>
      <c r="H111" s="277" t="s">
        <v>2514</v>
      </c>
      <c r="I111" s="277" t="s">
        <v>2476</v>
      </c>
      <c r="J111" s="277">
        <v>50</v>
      </c>
      <c r="K111" s="289"/>
    </row>
    <row r="112" spans="2:11" s="1" customFormat="1" ht="15" customHeight="1">
      <c r="B112" s="300"/>
      <c r="C112" s="277" t="s">
        <v>2499</v>
      </c>
      <c r="D112" s="277"/>
      <c r="E112" s="277"/>
      <c r="F112" s="298" t="s">
        <v>2480</v>
      </c>
      <c r="G112" s="277"/>
      <c r="H112" s="277" t="s">
        <v>2514</v>
      </c>
      <c r="I112" s="277" t="s">
        <v>2476</v>
      </c>
      <c r="J112" s="277">
        <v>50</v>
      </c>
      <c r="K112" s="289"/>
    </row>
    <row r="113" spans="2:11" s="1" customFormat="1" ht="15" customHeight="1">
      <c r="B113" s="300"/>
      <c r="C113" s="277" t="s">
        <v>54</v>
      </c>
      <c r="D113" s="277"/>
      <c r="E113" s="277"/>
      <c r="F113" s="298" t="s">
        <v>2474</v>
      </c>
      <c r="G113" s="277"/>
      <c r="H113" s="277" t="s">
        <v>2515</v>
      </c>
      <c r="I113" s="277" t="s">
        <v>2476</v>
      </c>
      <c r="J113" s="277">
        <v>20</v>
      </c>
      <c r="K113" s="289"/>
    </row>
    <row r="114" spans="2:11" s="1" customFormat="1" ht="15" customHeight="1">
      <c r="B114" s="300"/>
      <c r="C114" s="277" t="s">
        <v>2516</v>
      </c>
      <c r="D114" s="277"/>
      <c r="E114" s="277"/>
      <c r="F114" s="298" t="s">
        <v>2474</v>
      </c>
      <c r="G114" s="277"/>
      <c r="H114" s="277" t="s">
        <v>2517</v>
      </c>
      <c r="I114" s="277" t="s">
        <v>2476</v>
      </c>
      <c r="J114" s="277">
        <v>120</v>
      </c>
      <c r="K114" s="289"/>
    </row>
    <row r="115" spans="2:11" s="1" customFormat="1" ht="15" customHeight="1">
      <c r="B115" s="300"/>
      <c r="C115" s="277" t="s">
        <v>39</v>
      </c>
      <c r="D115" s="277"/>
      <c r="E115" s="277"/>
      <c r="F115" s="298" t="s">
        <v>2474</v>
      </c>
      <c r="G115" s="277"/>
      <c r="H115" s="277" t="s">
        <v>2518</v>
      </c>
      <c r="I115" s="277" t="s">
        <v>2509</v>
      </c>
      <c r="J115" s="277"/>
      <c r="K115" s="289"/>
    </row>
    <row r="116" spans="2:11" s="1" customFormat="1" ht="15" customHeight="1">
      <c r="B116" s="300"/>
      <c r="C116" s="277" t="s">
        <v>49</v>
      </c>
      <c r="D116" s="277"/>
      <c r="E116" s="277"/>
      <c r="F116" s="298" t="s">
        <v>2474</v>
      </c>
      <c r="G116" s="277"/>
      <c r="H116" s="277" t="s">
        <v>2519</v>
      </c>
      <c r="I116" s="277" t="s">
        <v>2509</v>
      </c>
      <c r="J116" s="277"/>
      <c r="K116" s="289"/>
    </row>
    <row r="117" spans="2:11" s="1" customFormat="1" ht="15" customHeight="1">
      <c r="B117" s="300"/>
      <c r="C117" s="277" t="s">
        <v>58</v>
      </c>
      <c r="D117" s="277"/>
      <c r="E117" s="277"/>
      <c r="F117" s="298" t="s">
        <v>2474</v>
      </c>
      <c r="G117" s="277"/>
      <c r="H117" s="277" t="s">
        <v>2520</v>
      </c>
      <c r="I117" s="277" t="s">
        <v>2521</v>
      </c>
      <c r="J117" s="277"/>
      <c r="K117" s="289"/>
    </row>
    <row r="118" spans="2:11" s="1" customFormat="1" ht="15" customHeight="1">
      <c r="B118" s="303"/>
      <c r="C118" s="309"/>
      <c r="D118" s="309"/>
      <c r="E118" s="309"/>
      <c r="F118" s="309"/>
      <c r="G118" s="309"/>
      <c r="H118" s="309"/>
      <c r="I118" s="309"/>
      <c r="J118" s="309"/>
      <c r="K118" s="305"/>
    </row>
    <row r="119" spans="2:11" s="1" customFormat="1" ht="18.75" customHeight="1">
      <c r="B119" s="310"/>
      <c r="C119" s="311"/>
      <c r="D119" s="311"/>
      <c r="E119" s="311"/>
      <c r="F119" s="312"/>
      <c r="G119" s="311"/>
      <c r="H119" s="311"/>
      <c r="I119" s="311"/>
      <c r="J119" s="311"/>
      <c r="K119" s="310"/>
    </row>
    <row r="120" spans="2:11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pans="2:11" s="1" customFormat="1" ht="7.5" customHeight="1">
      <c r="B121" s="313"/>
      <c r="C121" s="314"/>
      <c r="D121" s="314"/>
      <c r="E121" s="314"/>
      <c r="F121" s="314"/>
      <c r="G121" s="314"/>
      <c r="H121" s="314"/>
      <c r="I121" s="314"/>
      <c r="J121" s="314"/>
      <c r="K121" s="315"/>
    </row>
    <row r="122" spans="2:11" s="1" customFormat="1" ht="45" customHeight="1">
      <c r="B122" s="316"/>
      <c r="C122" s="401" t="s">
        <v>2522</v>
      </c>
      <c r="D122" s="401"/>
      <c r="E122" s="401"/>
      <c r="F122" s="401"/>
      <c r="G122" s="401"/>
      <c r="H122" s="401"/>
      <c r="I122" s="401"/>
      <c r="J122" s="401"/>
      <c r="K122" s="317"/>
    </row>
    <row r="123" spans="2:11" s="1" customFormat="1" ht="17.25" customHeight="1">
      <c r="B123" s="318"/>
      <c r="C123" s="290" t="s">
        <v>2468</v>
      </c>
      <c r="D123" s="290"/>
      <c r="E123" s="290"/>
      <c r="F123" s="290" t="s">
        <v>2469</v>
      </c>
      <c r="G123" s="291"/>
      <c r="H123" s="290" t="s">
        <v>55</v>
      </c>
      <c r="I123" s="290" t="s">
        <v>58</v>
      </c>
      <c r="J123" s="290" t="s">
        <v>2470</v>
      </c>
      <c r="K123" s="319"/>
    </row>
    <row r="124" spans="2:11" s="1" customFormat="1" ht="17.25" customHeight="1">
      <c r="B124" s="318"/>
      <c r="C124" s="292" t="s">
        <v>2471</v>
      </c>
      <c r="D124" s="292"/>
      <c r="E124" s="292"/>
      <c r="F124" s="293" t="s">
        <v>2472</v>
      </c>
      <c r="G124" s="294"/>
      <c r="H124" s="292"/>
      <c r="I124" s="292"/>
      <c r="J124" s="292" t="s">
        <v>2473</v>
      </c>
      <c r="K124" s="319"/>
    </row>
    <row r="125" spans="2:11" s="1" customFormat="1" ht="5.25" customHeight="1">
      <c r="B125" s="320"/>
      <c r="C125" s="295"/>
      <c r="D125" s="295"/>
      <c r="E125" s="295"/>
      <c r="F125" s="295"/>
      <c r="G125" s="321"/>
      <c r="H125" s="295"/>
      <c r="I125" s="295"/>
      <c r="J125" s="295"/>
      <c r="K125" s="322"/>
    </row>
    <row r="126" spans="2:11" s="1" customFormat="1" ht="15" customHeight="1">
      <c r="B126" s="320"/>
      <c r="C126" s="277" t="s">
        <v>2477</v>
      </c>
      <c r="D126" s="297"/>
      <c r="E126" s="297"/>
      <c r="F126" s="298" t="s">
        <v>2474</v>
      </c>
      <c r="G126" s="277"/>
      <c r="H126" s="277" t="s">
        <v>2514</v>
      </c>
      <c r="I126" s="277" t="s">
        <v>2476</v>
      </c>
      <c r="J126" s="277">
        <v>120</v>
      </c>
      <c r="K126" s="323"/>
    </row>
    <row r="127" spans="2:11" s="1" customFormat="1" ht="15" customHeight="1">
      <c r="B127" s="320"/>
      <c r="C127" s="277" t="s">
        <v>2523</v>
      </c>
      <c r="D127" s="277"/>
      <c r="E127" s="277"/>
      <c r="F127" s="298" t="s">
        <v>2474</v>
      </c>
      <c r="G127" s="277"/>
      <c r="H127" s="277" t="s">
        <v>2524</v>
      </c>
      <c r="I127" s="277" t="s">
        <v>2476</v>
      </c>
      <c r="J127" s="277" t="s">
        <v>2525</v>
      </c>
      <c r="K127" s="323"/>
    </row>
    <row r="128" spans="2:11" s="1" customFormat="1" ht="15" customHeight="1">
      <c r="B128" s="320"/>
      <c r="C128" s="277" t="s">
        <v>86</v>
      </c>
      <c r="D128" s="277"/>
      <c r="E128" s="277"/>
      <c r="F128" s="298" t="s">
        <v>2474</v>
      </c>
      <c r="G128" s="277"/>
      <c r="H128" s="277" t="s">
        <v>2526</v>
      </c>
      <c r="I128" s="277" t="s">
        <v>2476</v>
      </c>
      <c r="J128" s="277" t="s">
        <v>2525</v>
      </c>
      <c r="K128" s="323"/>
    </row>
    <row r="129" spans="2:11" s="1" customFormat="1" ht="15" customHeight="1">
      <c r="B129" s="320"/>
      <c r="C129" s="277" t="s">
        <v>2485</v>
      </c>
      <c r="D129" s="277"/>
      <c r="E129" s="277"/>
      <c r="F129" s="298" t="s">
        <v>2480</v>
      </c>
      <c r="G129" s="277"/>
      <c r="H129" s="277" t="s">
        <v>2486</v>
      </c>
      <c r="I129" s="277" t="s">
        <v>2476</v>
      </c>
      <c r="J129" s="277">
        <v>15</v>
      </c>
      <c r="K129" s="323"/>
    </row>
    <row r="130" spans="2:11" s="1" customFormat="1" ht="15" customHeight="1">
      <c r="B130" s="320"/>
      <c r="C130" s="301" t="s">
        <v>2487</v>
      </c>
      <c r="D130" s="301"/>
      <c r="E130" s="301"/>
      <c r="F130" s="302" t="s">
        <v>2480</v>
      </c>
      <c r="G130" s="301"/>
      <c r="H130" s="301" t="s">
        <v>2488</v>
      </c>
      <c r="I130" s="301" t="s">
        <v>2476</v>
      </c>
      <c r="J130" s="301">
        <v>15</v>
      </c>
      <c r="K130" s="323"/>
    </row>
    <row r="131" spans="2:11" s="1" customFormat="1" ht="15" customHeight="1">
      <c r="B131" s="320"/>
      <c r="C131" s="301" t="s">
        <v>2489</v>
      </c>
      <c r="D131" s="301"/>
      <c r="E131" s="301"/>
      <c r="F131" s="302" t="s">
        <v>2480</v>
      </c>
      <c r="G131" s="301"/>
      <c r="H131" s="301" t="s">
        <v>2490</v>
      </c>
      <c r="I131" s="301" t="s">
        <v>2476</v>
      </c>
      <c r="J131" s="301">
        <v>20</v>
      </c>
      <c r="K131" s="323"/>
    </row>
    <row r="132" spans="2:11" s="1" customFormat="1" ht="15" customHeight="1">
      <c r="B132" s="320"/>
      <c r="C132" s="301" t="s">
        <v>2491</v>
      </c>
      <c r="D132" s="301"/>
      <c r="E132" s="301"/>
      <c r="F132" s="302" t="s">
        <v>2480</v>
      </c>
      <c r="G132" s="301"/>
      <c r="H132" s="301" t="s">
        <v>2492</v>
      </c>
      <c r="I132" s="301" t="s">
        <v>2476</v>
      </c>
      <c r="J132" s="301">
        <v>20</v>
      </c>
      <c r="K132" s="323"/>
    </row>
    <row r="133" spans="2:11" s="1" customFormat="1" ht="15" customHeight="1">
      <c r="B133" s="320"/>
      <c r="C133" s="277" t="s">
        <v>2479</v>
      </c>
      <c r="D133" s="277"/>
      <c r="E133" s="277"/>
      <c r="F133" s="298" t="s">
        <v>2480</v>
      </c>
      <c r="G133" s="277"/>
      <c r="H133" s="277" t="s">
        <v>2514</v>
      </c>
      <c r="I133" s="277" t="s">
        <v>2476</v>
      </c>
      <c r="J133" s="277">
        <v>50</v>
      </c>
      <c r="K133" s="323"/>
    </row>
    <row r="134" spans="2:11" s="1" customFormat="1" ht="15" customHeight="1">
      <c r="B134" s="320"/>
      <c r="C134" s="277" t="s">
        <v>2493</v>
      </c>
      <c r="D134" s="277"/>
      <c r="E134" s="277"/>
      <c r="F134" s="298" t="s">
        <v>2480</v>
      </c>
      <c r="G134" s="277"/>
      <c r="H134" s="277" t="s">
        <v>2514</v>
      </c>
      <c r="I134" s="277" t="s">
        <v>2476</v>
      </c>
      <c r="J134" s="277">
        <v>50</v>
      </c>
      <c r="K134" s="323"/>
    </row>
    <row r="135" spans="2:11" s="1" customFormat="1" ht="15" customHeight="1">
      <c r="B135" s="320"/>
      <c r="C135" s="277" t="s">
        <v>2499</v>
      </c>
      <c r="D135" s="277"/>
      <c r="E135" s="277"/>
      <c r="F135" s="298" t="s">
        <v>2480</v>
      </c>
      <c r="G135" s="277"/>
      <c r="H135" s="277" t="s">
        <v>2514</v>
      </c>
      <c r="I135" s="277" t="s">
        <v>2476</v>
      </c>
      <c r="J135" s="277">
        <v>50</v>
      </c>
      <c r="K135" s="323"/>
    </row>
    <row r="136" spans="2:11" s="1" customFormat="1" ht="15" customHeight="1">
      <c r="B136" s="320"/>
      <c r="C136" s="277" t="s">
        <v>2501</v>
      </c>
      <c r="D136" s="277"/>
      <c r="E136" s="277"/>
      <c r="F136" s="298" t="s">
        <v>2480</v>
      </c>
      <c r="G136" s="277"/>
      <c r="H136" s="277" t="s">
        <v>2514</v>
      </c>
      <c r="I136" s="277" t="s">
        <v>2476</v>
      </c>
      <c r="J136" s="277">
        <v>50</v>
      </c>
      <c r="K136" s="323"/>
    </row>
    <row r="137" spans="2:11" s="1" customFormat="1" ht="15" customHeight="1">
      <c r="B137" s="320"/>
      <c r="C137" s="277" t="s">
        <v>2502</v>
      </c>
      <c r="D137" s="277"/>
      <c r="E137" s="277"/>
      <c r="F137" s="298" t="s">
        <v>2480</v>
      </c>
      <c r="G137" s="277"/>
      <c r="H137" s="277" t="s">
        <v>2527</v>
      </c>
      <c r="I137" s="277" t="s">
        <v>2476</v>
      </c>
      <c r="J137" s="277">
        <v>255</v>
      </c>
      <c r="K137" s="323"/>
    </row>
    <row r="138" spans="2:11" s="1" customFormat="1" ht="15" customHeight="1">
      <c r="B138" s="320"/>
      <c r="C138" s="277" t="s">
        <v>2504</v>
      </c>
      <c r="D138" s="277"/>
      <c r="E138" s="277"/>
      <c r="F138" s="298" t="s">
        <v>2474</v>
      </c>
      <c r="G138" s="277"/>
      <c r="H138" s="277" t="s">
        <v>2528</v>
      </c>
      <c r="I138" s="277" t="s">
        <v>2506</v>
      </c>
      <c r="J138" s="277"/>
      <c r="K138" s="323"/>
    </row>
    <row r="139" spans="2:11" s="1" customFormat="1" ht="15" customHeight="1">
      <c r="B139" s="320"/>
      <c r="C139" s="277" t="s">
        <v>2507</v>
      </c>
      <c r="D139" s="277"/>
      <c r="E139" s="277"/>
      <c r="F139" s="298" t="s">
        <v>2474</v>
      </c>
      <c r="G139" s="277"/>
      <c r="H139" s="277" t="s">
        <v>2529</v>
      </c>
      <c r="I139" s="277" t="s">
        <v>2509</v>
      </c>
      <c r="J139" s="277"/>
      <c r="K139" s="323"/>
    </row>
    <row r="140" spans="2:11" s="1" customFormat="1" ht="15" customHeight="1">
      <c r="B140" s="320"/>
      <c r="C140" s="277" t="s">
        <v>2510</v>
      </c>
      <c r="D140" s="277"/>
      <c r="E140" s="277"/>
      <c r="F140" s="298" t="s">
        <v>2474</v>
      </c>
      <c r="G140" s="277"/>
      <c r="H140" s="277" t="s">
        <v>2510</v>
      </c>
      <c r="I140" s="277" t="s">
        <v>2509</v>
      </c>
      <c r="J140" s="277"/>
      <c r="K140" s="323"/>
    </row>
    <row r="141" spans="2:11" s="1" customFormat="1" ht="15" customHeight="1">
      <c r="B141" s="320"/>
      <c r="C141" s="277" t="s">
        <v>39</v>
      </c>
      <c r="D141" s="277"/>
      <c r="E141" s="277"/>
      <c r="F141" s="298" t="s">
        <v>2474</v>
      </c>
      <c r="G141" s="277"/>
      <c r="H141" s="277" t="s">
        <v>2530</v>
      </c>
      <c r="I141" s="277" t="s">
        <v>2509</v>
      </c>
      <c r="J141" s="277"/>
      <c r="K141" s="323"/>
    </row>
    <row r="142" spans="2:11" s="1" customFormat="1" ht="15" customHeight="1">
      <c r="B142" s="320"/>
      <c r="C142" s="277" t="s">
        <v>2531</v>
      </c>
      <c r="D142" s="277"/>
      <c r="E142" s="277"/>
      <c r="F142" s="298" t="s">
        <v>2474</v>
      </c>
      <c r="G142" s="277"/>
      <c r="H142" s="277" t="s">
        <v>2532</v>
      </c>
      <c r="I142" s="277" t="s">
        <v>2509</v>
      </c>
      <c r="J142" s="277"/>
      <c r="K142" s="323"/>
    </row>
    <row r="143" spans="2:11" s="1" customFormat="1" ht="15" customHeight="1">
      <c r="B143" s="324"/>
      <c r="C143" s="325"/>
      <c r="D143" s="325"/>
      <c r="E143" s="325"/>
      <c r="F143" s="325"/>
      <c r="G143" s="325"/>
      <c r="H143" s="325"/>
      <c r="I143" s="325"/>
      <c r="J143" s="325"/>
      <c r="K143" s="326"/>
    </row>
    <row r="144" spans="2:11" s="1" customFormat="1" ht="18.75" customHeight="1">
      <c r="B144" s="311"/>
      <c r="C144" s="311"/>
      <c r="D144" s="311"/>
      <c r="E144" s="311"/>
      <c r="F144" s="312"/>
      <c r="G144" s="311"/>
      <c r="H144" s="311"/>
      <c r="I144" s="311"/>
      <c r="J144" s="311"/>
      <c r="K144" s="311"/>
    </row>
    <row r="145" spans="2:11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pans="2:11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pans="2:11" s="1" customFormat="1" ht="45" customHeight="1">
      <c r="B147" s="288"/>
      <c r="C147" s="400" t="s">
        <v>2533</v>
      </c>
      <c r="D147" s="400"/>
      <c r="E147" s="400"/>
      <c r="F147" s="400"/>
      <c r="G147" s="400"/>
      <c r="H147" s="400"/>
      <c r="I147" s="400"/>
      <c r="J147" s="400"/>
      <c r="K147" s="289"/>
    </row>
    <row r="148" spans="2:11" s="1" customFormat="1" ht="17.25" customHeight="1">
      <c r="B148" s="288"/>
      <c r="C148" s="290" t="s">
        <v>2468</v>
      </c>
      <c r="D148" s="290"/>
      <c r="E148" s="290"/>
      <c r="F148" s="290" t="s">
        <v>2469</v>
      </c>
      <c r="G148" s="291"/>
      <c r="H148" s="290" t="s">
        <v>55</v>
      </c>
      <c r="I148" s="290" t="s">
        <v>58</v>
      </c>
      <c r="J148" s="290" t="s">
        <v>2470</v>
      </c>
      <c r="K148" s="289"/>
    </row>
    <row r="149" spans="2:11" s="1" customFormat="1" ht="17.25" customHeight="1">
      <c r="B149" s="288"/>
      <c r="C149" s="292" t="s">
        <v>2471</v>
      </c>
      <c r="D149" s="292"/>
      <c r="E149" s="292"/>
      <c r="F149" s="293" t="s">
        <v>2472</v>
      </c>
      <c r="G149" s="294"/>
      <c r="H149" s="292"/>
      <c r="I149" s="292"/>
      <c r="J149" s="292" t="s">
        <v>2473</v>
      </c>
      <c r="K149" s="289"/>
    </row>
    <row r="150" spans="2:11" s="1" customFormat="1" ht="5.25" customHeight="1">
      <c r="B150" s="300"/>
      <c r="C150" s="295"/>
      <c r="D150" s="295"/>
      <c r="E150" s="295"/>
      <c r="F150" s="295"/>
      <c r="G150" s="296"/>
      <c r="H150" s="295"/>
      <c r="I150" s="295"/>
      <c r="J150" s="295"/>
      <c r="K150" s="323"/>
    </row>
    <row r="151" spans="2:11" s="1" customFormat="1" ht="15" customHeight="1">
      <c r="B151" s="300"/>
      <c r="C151" s="327" t="s">
        <v>2477</v>
      </c>
      <c r="D151" s="277"/>
      <c r="E151" s="277"/>
      <c r="F151" s="328" t="s">
        <v>2474</v>
      </c>
      <c r="G151" s="277"/>
      <c r="H151" s="327" t="s">
        <v>2514</v>
      </c>
      <c r="I151" s="327" t="s">
        <v>2476</v>
      </c>
      <c r="J151" s="327">
        <v>120</v>
      </c>
      <c r="K151" s="323"/>
    </row>
    <row r="152" spans="2:11" s="1" customFormat="1" ht="15" customHeight="1">
      <c r="B152" s="300"/>
      <c r="C152" s="327" t="s">
        <v>2523</v>
      </c>
      <c r="D152" s="277"/>
      <c r="E152" s="277"/>
      <c r="F152" s="328" t="s">
        <v>2474</v>
      </c>
      <c r="G152" s="277"/>
      <c r="H152" s="327" t="s">
        <v>2534</v>
      </c>
      <c r="I152" s="327" t="s">
        <v>2476</v>
      </c>
      <c r="J152" s="327" t="s">
        <v>2525</v>
      </c>
      <c r="K152" s="323"/>
    </row>
    <row r="153" spans="2:11" s="1" customFormat="1" ht="15" customHeight="1">
      <c r="B153" s="300"/>
      <c r="C153" s="327" t="s">
        <v>86</v>
      </c>
      <c r="D153" s="277"/>
      <c r="E153" s="277"/>
      <c r="F153" s="328" t="s">
        <v>2474</v>
      </c>
      <c r="G153" s="277"/>
      <c r="H153" s="327" t="s">
        <v>2535</v>
      </c>
      <c r="I153" s="327" t="s">
        <v>2476</v>
      </c>
      <c r="J153" s="327" t="s">
        <v>2525</v>
      </c>
      <c r="K153" s="323"/>
    </row>
    <row r="154" spans="2:11" s="1" customFormat="1" ht="15" customHeight="1">
      <c r="B154" s="300"/>
      <c r="C154" s="327" t="s">
        <v>2479</v>
      </c>
      <c r="D154" s="277"/>
      <c r="E154" s="277"/>
      <c r="F154" s="328" t="s">
        <v>2480</v>
      </c>
      <c r="G154" s="277"/>
      <c r="H154" s="327" t="s">
        <v>2514</v>
      </c>
      <c r="I154" s="327" t="s">
        <v>2476</v>
      </c>
      <c r="J154" s="327">
        <v>50</v>
      </c>
      <c r="K154" s="323"/>
    </row>
    <row r="155" spans="2:11" s="1" customFormat="1" ht="15" customHeight="1">
      <c r="B155" s="300"/>
      <c r="C155" s="327" t="s">
        <v>2482</v>
      </c>
      <c r="D155" s="277"/>
      <c r="E155" s="277"/>
      <c r="F155" s="328" t="s">
        <v>2474</v>
      </c>
      <c r="G155" s="277"/>
      <c r="H155" s="327" t="s">
        <v>2514</v>
      </c>
      <c r="I155" s="327" t="s">
        <v>2484</v>
      </c>
      <c r="J155" s="327"/>
      <c r="K155" s="323"/>
    </row>
    <row r="156" spans="2:11" s="1" customFormat="1" ht="15" customHeight="1">
      <c r="B156" s="300"/>
      <c r="C156" s="327" t="s">
        <v>2493</v>
      </c>
      <c r="D156" s="277"/>
      <c r="E156" s="277"/>
      <c r="F156" s="328" t="s">
        <v>2480</v>
      </c>
      <c r="G156" s="277"/>
      <c r="H156" s="327" t="s">
        <v>2514</v>
      </c>
      <c r="I156" s="327" t="s">
        <v>2476</v>
      </c>
      <c r="J156" s="327">
        <v>50</v>
      </c>
      <c r="K156" s="323"/>
    </row>
    <row r="157" spans="2:11" s="1" customFormat="1" ht="15" customHeight="1">
      <c r="B157" s="300"/>
      <c r="C157" s="327" t="s">
        <v>2501</v>
      </c>
      <c r="D157" s="277"/>
      <c r="E157" s="277"/>
      <c r="F157" s="328" t="s">
        <v>2480</v>
      </c>
      <c r="G157" s="277"/>
      <c r="H157" s="327" t="s">
        <v>2514</v>
      </c>
      <c r="I157" s="327" t="s">
        <v>2476</v>
      </c>
      <c r="J157" s="327">
        <v>50</v>
      </c>
      <c r="K157" s="323"/>
    </row>
    <row r="158" spans="2:11" s="1" customFormat="1" ht="15" customHeight="1">
      <c r="B158" s="300"/>
      <c r="C158" s="327" t="s">
        <v>2499</v>
      </c>
      <c r="D158" s="277"/>
      <c r="E158" s="277"/>
      <c r="F158" s="328" t="s">
        <v>2480</v>
      </c>
      <c r="G158" s="277"/>
      <c r="H158" s="327" t="s">
        <v>2514</v>
      </c>
      <c r="I158" s="327" t="s">
        <v>2476</v>
      </c>
      <c r="J158" s="327">
        <v>50</v>
      </c>
      <c r="K158" s="323"/>
    </row>
    <row r="159" spans="2:11" s="1" customFormat="1" ht="15" customHeight="1">
      <c r="B159" s="300"/>
      <c r="C159" s="327" t="s">
        <v>115</v>
      </c>
      <c r="D159" s="277"/>
      <c r="E159" s="277"/>
      <c r="F159" s="328" t="s">
        <v>2474</v>
      </c>
      <c r="G159" s="277"/>
      <c r="H159" s="327" t="s">
        <v>2536</v>
      </c>
      <c r="I159" s="327" t="s">
        <v>2476</v>
      </c>
      <c r="J159" s="327" t="s">
        <v>2537</v>
      </c>
      <c r="K159" s="323"/>
    </row>
    <row r="160" spans="2:11" s="1" customFormat="1" ht="15" customHeight="1">
      <c r="B160" s="300"/>
      <c r="C160" s="327" t="s">
        <v>2538</v>
      </c>
      <c r="D160" s="277"/>
      <c r="E160" s="277"/>
      <c r="F160" s="328" t="s">
        <v>2474</v>
      </c>
      <c r="G160" s="277"/>
      <c r="H160" s="327" t="s">
        <v>2539</v>
      </c>
      <c r="I160" s="327" t="s">
        <v>2509</v>
      </c>
      <c r="J160" s="327"/>
      <c r="K160" s="323"/>
    </row>
    <row r="161" spans="2:11" s="1" customFormat="1" ht="15" customHeight="1">
      <c r="B161" s="329"/>
      <c r="C161" s="309"/>
      <c r="D161" s="309"/>
      <c r="E161" s="309"/>
      <c r="F161" s="309"/>
      <c r="G161" s="309"/>
      <c r="H161" s="309"/>
      <c r="I161" s="309"/>
      <c r="J161" s="309"/>
      <c r="K161" s="330"/>
    </row>
    <row r="162" spans="2:11" s="1" customFormat="1" ht="18.75" customHeight="1">
      <c r="B162" s="311"/>
      <c r="C162" s="321"/>
      <c r="D162" s="321"/>
      <c r="E162" s="321"/>
      <c r="F162" s="331"/>
      <c r="G162" s="321"/>
      <c r="H162" s="321"/>
      <c r="I162" s="321"/>
      <c r="J162" s="321"/>
      <c r="K162" s="311"/>
    </row>
    <row r="163" spans="2:11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pans="2:11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pans="2:11" s="1" customFormat="1" ht="45" customHeight="1">
      <c r="B165" s="269"/>
      <c r="C165" s="401" t="s">
        <v>2540</v>
      </c>
      <c r="D165" s="401"/>
      <c r="E165" s="401"/>
      <c r="F165" s="401"/>
      <c r="G165" s="401"/>
      <c r="H165" s="401"/>
      <c r="I165" s="401"/>
      <c r="J165" s="401"/>
      <c r="K165" s="270"/>
    </row>
    <row r="166" spans="2:11" s="1" customFormat="1" ht="17.25" customHeight="1">
      <c r="B166" s="269"/>
      <c r="C166" s="290" t="s">
        <v>2468</v>
      </c>
      <c r="D166" s="290"/>
      <c r="E166" s="290"/>
      <c r="F166" s="290" t="s">
        <v>2469</v>
      </c>
      <c r="G166" s="332"/>
      <c r="H166" s="333" t="s">
        <v>55</v>
      </c>
      <c r="I166" s="333" t="s">
        <v>58</v>
      </c>
      <c r="J166" s="290" t="s">
        <v>2470</v>
      </c>
      <c r="K166" s="270"/>
    </row>
    <row r="167" spans="2:11" s="1" customFormat="1" ht="17.25" customHeight="1">
      <c r="B167" s="271"/>
      <c r="C167" s="292" t="s">
        <v>2471</v>
      </c>
      <c r="D167" s="292"/>
      <c r="E167" s="292"/>
      <c r="F167" s="293" t="s">
        <v>2472</v>
      </c>
      <c r="G167" s="334"/>
      <c r="H167" s="335"/>
      <c r="I167" s="335"/>
      <c r="J167" s="292" t="s">
        <v>2473</v>
      </c>
      <c r="K167" s="272"/>
    </row>
    <row r="168" spans="2:11" s="1" customFormat="1" ht="5.25" customHeight="1">
      <c r="B168" s="300"/>
      <c r="C168" s="295"/>
      <c r="D168" s="295"/>
      <c r="E168" s="295"/>
      <c r="F168" s="295"/>
      <c r="G168" s="296"/>
      <c r="H168" s="295"/>
      <c r="I168" s="295"/>
      <c r="J168" s="295"/>
      <c r="K168" s="323"/>
    </row>
    <row r="169" spans="2:11" s="1" customFormat="1" ht="15" customHeight="1">
      <c r="B169" s="300"/>
      <c r="C169" s="277" t="s">
        <v>2477</v>
      </c>
      <c r="D169" s="277"/>
      <c r="E169" s="277"/>
      <c r="F169" s="298" t="s">
        <v>2474</v>
      </c>
      <c r="G169" s="277"/>
      <c r="H169" s="277" t="s">
        <v>2514</v>
      </c>
      <c r="I169" s="277" t="s">
        <v>2476</v>
      </c>
      <c r="J169" s="277">
        <v>120</v>
      </c>
      <c r="K169" s="323"/>
    </row>
    <row r="170" spans="2:11" s="1" customFormat="1" ht="15" customHeight="1">
      <c r="B170" s="300"/>
      <c r="C170" s="277" t="s">
        <v>2523</v>
      </c>
      <c r="D170" s="277"/>
      <c r="E170" s="277"/>
      <c r="F170" s="298" t="s">
        <v>2474</v>
      </c>
      <c r="G170" s="277"/>
      <c r="H170" s="277" t="s">
        <v>2524</v>
      </c>
      <c r="I170" s="277" t="s">
        <v>2476</v>
      </c>
      <c r="J170" s="277" t="s">
        <v>2525</v>
      </c>
      <c r="K170" s="323"/>
    </row>
    <row r="171" spans="2:11" s="1" customFormat="1" ht="15" customHeight="1">
      <c r="B171" s="300"/>
      <c r="C171" s="277" t="s">
        <v>86</v>
      </c>
      <c r="D171" s="277"/>
      <c r="E171" s="277"/>
      <c r="F171" s="298" t="s">
        <v>2474</v>
      </c>
      <c r="G171" s="277"/>
      <c r="H171" s="277" t="s">
        <v>2541</v>
      </c>
      <c r="I171" s="277" t="s">
        <v>2476</v>
      </c>
      <c r="J171" s="277" t="s">
        <v>2525</v>
      </c>
      <c r="K171" s="323"/>
    </row>
    <row r="172" spans="2:11" s="1" customFormat="1" ht="15" customHeight="1">
      <c r="B172" s="300"/>
      <c r="C172" s="277" t="s">
        <v>2479</v>
      </c>
      <c r="D172" s="277"/>
      <c r="E172" s="277"/>
      <c r="F172" s="298" t="s">
        <v>2480</v>
      </c>
      <c r="G172" s="277"/>
      <c r="H172" s="277" t="s">
        <v>2541</v>
      </c>
      <c r="I172" s="277" t="s">
        <v>2476</v>
      </c>
      <c r="J172" s="277">
        <v>50</v>
      </c>
      <c r="K172" s="323"/>
    </row>
    <row r="173" spans="2:11" s="1" customFormat="1" ht="15" customHeight="1">
      <c r="B173" s="300"/>
      <c r="C173" s="277" t="s">
        <v>2482</v>
      </c>
      <c r="D173" s="277"/>
      <c r="E173" s="277"/>
      <c r="F173" s="298" t="s">
        <v>2474</v>
      </c>
      <c r="G173" s="277"/>
      <c r="H173" s="277" t="s">
        <v>2541</v>
      </c>
      <c r="I173" s="277" t="s">
        <v>2484</v>
      </c>
      <c r="J173" s="277"/>
      <c r="K173" s="323"/>
    </row>
    <row r="174" spans="2:11" s="1" customFormat="1" ht="15" customHeight="1">
      <c r="B174" s="300"/>
      <c r="C174" s="277" t="s">
        <v>2493</v>
      </c>
      <c r="D174" s="277"/>
      <c r="E174" s="277"/>
      <c r="F174" s="298" t="s">
        <v>2480</v>
      </c>
      <c r="G174" s="277"/>
      <c r="H174" s="277" t="s">
        <v>2541</v>
      </c>
      <c r="I174" s="277" t="s">
        <v>2476</v>
      </c>
      <c r="J174" s="277">
        <v>50</v>
      </c>
      <c r="K174" s="323"/>
    </row>
    <row r="175" spans="2:11" s="1" customFormat="1" ht="15" customHeight="1">
      <c r="B175" s="300"/>
      <c r="C175" s="277" t="s">
        <v>2501</v>
      </c>
      <c r="D175" s="277"/>
      <c r="E175" s="277"/>
      <c r="F175" s="298" t="s">
        <v>2480</v>
      </c>
      <c r="G175" s="277"/>
      <c r="H175" s="277" t="s">
        <v>2541</v>
      </c>
      <c r="I175" s="277" t="s">
        <v>2476</v>
      </c>
      <c r="J175" s="277">
        <v>50</v>
      </c>
      <c r="K175" s="323"/>
    </row>
    <row r="176" spans="2:11" s="1" customFormat="1" ht="15" customHeight="1">
      <c r="B176" s="300"/>
      <c r="C176" s="277" t="s">
        <v>2499</v>
      </c>
      <c r="D176" s="277"/>
      <c r="E176" s="277"/>
      <c r="F176" s="298" t="s">
        <v>2480</v>
      </c>
      <c r="G176" s="277"/>
      <c r="H176" s="277" t="s">
        <v>2541</v>
      </c>
      <c r="I176" s="277" t="s">
        <v>2476</v>
      </c>
      <c r="J176" s="277">
        <v>50</v>
      </c>
      <c r="K176" s="323"/>
    </row>
    <row r="177" spans="2:11" s="1" customFormat="1" ht="15" customHeight="1">
      <c r="B177" s="300"/>
      <c r="C177" s="277" t="s">
        <v>134</v>
      </c>
      <c r="D177" s="277"/>
      <c r="E177" s="277"/>
      <c r="F177" s="298" t="s">
        <v>2474</v>
      </c>
      <c r="G177" s="277"/>
      <c r="H177" s="277" t="s">
        <v>2542</v>
      </c>
      <c r="I177" s="277" t="s">
        <v>2543</v>
      </c>
      <c r="J177" s="277"/>
      <c r="K177" s="323"/>
    </row>
    <row r="178" spans="2:11" s="1" customFormat="1" ht="15" customHeight="1">
      <c r="B178" s="300"/>
      <c r="C178" s="277" t="s">
        <v>58</v>
      </c>
      <c r="D178" s="277"/>
      <c r="E178" s="277"/>
      <c r="F178" s="298" t="s">
        <v>2474</v>
      </c>
      <c r="G178" s="277"/>
      <c r="H178" s="277" t="s">
        <v>2544</v>
      </c>
      <c r="I178" s="277" t="s">
        <v>2545</v>
      </c>
      <c r="J178" s="277">
        <v>1</v>
      </c>
      <c r="K178" s="323"/>
    </row>
    <row r="179" spans="2:11" s="1" customFormat="1" ht="15" customHeight="1">
      <c r="B179" s="300"/>
      <c r="C179" s="277" t="s">
        <v>54</v>
      </c>
      <c r="D179" s="277"/>
      <c r="E179" s="277"/>
      <c r="F179" s="298" t="s">
        <v>2474</v>
      </c>
      <c r="G179" s="277"/>
      <c r="H179" s="277" t="s">
        <v>2546</v>
      </c>
      <c r="I179" s="277" t="s">
        <v>2476</v>
      </c>
      <c r="J179" s="277">
        <v>20</v>
      </c>
      <c r="K179" s="323"/>
    </row>
    <row r="180" spans="2:11" s="1" customFormat="1" ht="15" customHeight="1">
      <c r="B180" s="300"/>
      <c r="C180" s="277" t="s">
        <v>55</v>
      </c>
      <c r="D180" s="277"/>
      <c r="E180" s="277"/>
      <c r="F180" s="298" t="s">
        <v>2474</v>
      </c>
      <c r="G180" s="277"/>
      <c r="H180" s="277" t="s">
        <v>2547</v>
      </c>
      <c r="I180" s="277" t="s">
        <v>2476</v>
      </c>
      <c r="J180" s="277">
        <v>255</v>
      </c>
      <c r="K180" s="323"/>
    </row>
    <row r="181" spans="2:11" s="1" customFormat="1" ht="15" customHeight="1">
      <c r="B181" s="300"/>
      <c r="C181" s="277" t="s">
        <v>135</v>
      </c>
      <c r="D181" s="277"/>
      <c r="E181" s="277"/>
      <c r="F181" s="298" t="s">
        <v>2474</v>
      </c>
      <c r="G181" s="277"/>
      <c r="H181" s="277" t="s">
        <v>2438</v>
      </c>
      <c r="I181" s="277" t="s">
        <v>2476</v>
      </c>
      <c r="J181" s="277">
        <v>10</v>
      </c>
      <c r="K181" s="323"/>
    </row>
    <row r="182" spans="2:11" s="1" customFormat="1" ht="15" customHeight="1">
      <c r="B182" s="300"/>
      <c r="C182" s="277" t="s">
        <v>136</v>
      </c>
      <c r="D182" s="277"/>
      <c r="E182" s="277"/>
      <c r="F182" s="298" t="s">
        <v>2474</v>
      </c>
      <c r="G182" s="277"/>
      <c r="H182" s="277" t="s">
        <v>2548</v>
      </c>
      <c r="I182" s="277" t="s">
        <v>2509</v>
      </c>
      <c r="J182" s="277"/>
      <c r="K182" s="323"/>
    </row>
    <row r="183" spans="2:11" s="1" customFormat="1" ht="15" customHeight="1">
      <c r="B183" s="300"/>
      <c r="C183" s="277" t="s">
        <v>2549</v>
      </c>
      <c r="D183" s="277"/>
      <c r="E183" s="277"/>
      <c r="F183" s="298" t="s">
        <v>2474</v>
      </c>
      <c r="G183" s="277"/>
      <c r="H183" s="277" t="s">
        <v>2550</v>
      </c>
      <c r="I183" s="277" t="s">
        <v>2509</v>
      </c>
      <c r="J183" s="277"/>
      <c r="K183" s="323"/>
    </row>
    <row r="184" spans="2:11" s="1" customFormat="1" ht="15" customHeight="1">
      <c r="B184" s="300"/>
      <c r="C184" s="277" t="s">
        <v>2538</v>
      </c>
      <c r="D184" s="277"/>
      <c r="E184" s="277"/>
      <c r="F184" s="298" t="s">
        <v>2474</v>
      </c>
      <c r="G184" s="277"/>
      <c r="H184" s="277" t="s">
        <v>2551</v>
      </c>
      <c r="I184" s="277" t="s">
        <v>2509</v>
      </c>
      <c r="J184" s="277"/>
      <c r="K184" s="323"/>
    </row>
    <row r="185" spans="2:11" s="1" customFormat="1" ht="15" customHeight="1">
      <c r="B185" s="300"/>
      <c r="C185" s="277" t="s">
        <v>138</v>
      </c>
      <c r="D185" s="277"/>
      <c r="E185" s="277"/>
      <c r="F185" s="298" t="s">
        <v>2480</v>
      </c>
      <c r="G185" s="277"/>
      <c r="H185" s="277" t="s">
        <v>2552</v>
      </c>
      <c r="I185" s="277" t="s">
        <v>2476</v>
      </c>
      <c r="J185" s="277">
        <v>50</v>
      </c>
      <c r="K185" s="323"/>
    </row>
    <row r="186" spans="2:11" s="1" customFormat="1" ht="15" customHeight="1">
      <c r="B186" s="300"/>
      <c r="C186" s="277" t="s">
        <v>2553</v>
      </c>
      <c r="D186" s="277"/>
      <c r="E186" s="277"/>
      <c r="F186" s="298" t="s">
        <v>2480</v>
      </c>
      <c r="G186" s="277"/>
      <c r="H186" s="277" t="s">
        <v>2554</v>
      </c>
      <c r="I186" s="277" t="s">
        <v>2555</v>
      </c>
      <c r="J186" s="277"/>
      <c r="K186" s="323"/>
    </row>
    <row r="187" spans="2:11" s="1" customFormat="1" ht="15" customHeight="1">
      <c r="B187" s="300"/>
      <c r="C187" s="277" t="s">
        <v>2556</v>
      </c>
      <c r="D187" s="277"/>
      <c r="E187" s="277"/>
      <c r="F187" s="298" t="s">
        <v>2480</v>
      </c>
      <c r="G187" s="277"/>
      <c r="H187" s="277" t="s">
        <v>2557</v>
      </c>
      <c r="I187" s="277" t="s">
        <v>2555</v>
      </c>
      <c r="J187" s="277"/>
      <c r="K187" s="323"/>
    </row>
    <row r="188" spans="2:11" s="1" customFormat="1" ht="15" customHeight="1">
      <c r="B188" s="300"/>
      <c r="C188" s="277" t="s">
        <v>2558</v>
      </c>
      <c r="D188" s="277"/>
      <c r="E188" s="277"/>
      <c r="F188" s="298" t="s">
        <v>2480</v>
      </c>
      <c r="G188" s="277"/>
      <c r="H188" s="277" t="s">
        <v>2559</v>
      </c>
      <c r="I188" s="277" t="s">
        <v>2555</v>
      </c>
      <c r="J188" s="277"/>
      <c r="K188" s="323"/>
    </row>
    <row r="189" spans="2:11" s="1" customFormat="1" ht="15" customHeight="1">
      <c r="B189" s="300"/>
      <c r="C189" s="336" t="s">
        <v>2560</v>
      </c>
      <c r="D189" s="277"/>
      <c r="E189" s="277"/>
      <c r="F189" s="298" t="s">
        <v>2480</v>
      </c>
      <c r="G189" s="277"/>
      <c r="H189" s="277" t="s">
        <v>2561</v>
      </c>
      <c r="I189" s="277" t="s">
        <v>2562</v>
      </c>
      <c r="J189" s="337" t="s">
        <v>2563</v>
      </c>
      <c r="K189" s="323"/>
    </row>
    <row r="190" spans="2:11" s="1" customFormat="1" ht="15" customHeight="1">
      <c r="B190" s="300"/>
      <c r="C190" s="336" t="s">
        <v>43</v>
      </c>
      <c r="D190" s="277"/>
      <c r="E190" s="277"/>
      <c r="F190" s="298" t="s">
        <v>2474</v>
      </c>
      <c r="G190" s="277"/>
      <c r="H190" s="274" t="s">
        <v>2564</v>
      </c>
      <c r="I190" s="277" t="s">
        <v>2565</v>
      </c>
      <c r="J190" s="277"/>
      <c r="K190" s="323"/>
    </row>
    <row r="191" spans="2:11" s="1" customFormat="1" ht="15" customHeight="1">
      <c r="B191" s="300"/>
      <c r="C191" s="336" t="s">
        <v>2566</v>
      </c>
      <c r="D191" s="277"/>
      <c r="E191" s="277"/>
      <c r="F191" s="298" t="s">
        <v>2474</v>
      </c>
      <c r="G191" s="277"/>
      <c r="H191" s="277" t="s">
        <v>2567</v>
      </c>
      <c r="I191" s="277" t="s">
        <v>2509</v>
      </c>
      <c r="J191" s="277"/>
      <c r="K191" s="323"/>
    </row>
    <row r="192" spans="2:11" s="1" customFormat="1" ht="15" customHeight="1">
      <c r="B192" s="300"/>
      <c r="C192" s="336" t="s">
        <v>2568</v>
      </c>
      <c r="D192" s="277"/>
      <c r="E192" s="277"/>
      <c r="F192" s="298" t="s">
        <v>2474</v>
      </c>
      <c r="G192" s="277"/>
      <c r="H192" s="277" t="s">
        <v>2569</v>
      </c>
      <c r="I192" s="277" t="s">
        <v>2509</v>
      </c>
      <c r="J192" s="277"/>
      <c r="K192" s="323"/>
    </row>
    <row r="193" spans="2:11" s="1" customFormat="1" ht="15" customHeight="1">
      <c r="B193" s="300"/>
      <c r="C193" s="336" t="s">
        <v>2570</v>
      </c>
      <c r="D193" s="277"/>
      <c r="E193" s="277"/>
      <c r="F193" s="298" t="s">
        <v>2480</v>
      </c>
      <c r="G193" s="277"/>
      <c r="H193" s="277" t="s">
        <v>2571</v>
      </c>
      <c r="I193" s="277" t="s">
        <v>2509</v>
      </c>
      <c r="J193" s="277"/>
      <c r="K193" s="323"/>
    </row>
    <row r="194" spans="2:11" s="1" customFormat="1" ht="15" customHeight="1">
      <c r="B194" s="329"/>
      <c r="C194" s="338"/>
      <c r="D194" s="309"/>
      <c r="E194" s="309"/>
      <c r="F194" s="309"/>
      <c r="G194" s="309"/>
      <c r="H194" s="309"/>
      <c r="I194" s="309"/>
      <c r="J194" s="309"/>
      <c r="K194" s="330"/>
    </row>
    <row r="195" spans="2:11" s="1" customFormat="1" ht="18.75" customHeight="1">
      <c r="B195" s="311"/>
      <c r="C195" s="321"/>
      <c r="D195" s="321"/>
      <c r="E195" s="321"/>
      <c r="F195" s="331"/>
      <c r="G195" s="321"/>
      <c r="H195" s="321"/>
      <c r="I195" s="321"/>
      <c r="J195" s="321"/>
      <c r="K195" s="311"/>
    </row>
    <row r="196" spans="2:11" s="1" customFormat="1" ht="18.75" customHeight="1">
      <c r="B196" s="311"/>
      <c r="C196" s="321"/>
      <c r="D196" s="321"/>
      <c r="E196" s="321"/>
      <c r="F196" s="331"/>
      <c r="G196" s="321"/>
      <c r="H196" s="321"/>
      <c r="I196" s="321"/>
      <c r="J196" s="321"/>
      <c r="K196" s="311"/>
    </row>
    <row r="197" spans="2:11" s="1" customFormat="1" ht="18.75" customHeight="1">
      <c r="B197" s="284"/>
      <c r="C197" s="284"/>
      <c r="D197" s="284"/>
      <c r="E197" s="284"/>
      <c r="F197" s="284"/>
      <c r="G197" s="284"/>
      <c r="H197" s="284"/>
      <c r="I197" s="284"/>
      <c r="J197" s="284"/>
      <c r="K197" s="284"/>
    </row>
    <row r="198" spans="2:11" s="1" customFormat="1" ht="13.5">
      <c r="B198" s="266"/>
      <c r="C198" s="267"/>
      <c r="D198" s="267"/>
      <c r="E198" s="267"/>
      <c r="F198" s="267"/>
      <c r="G198" s="267"/>
      <c r="H198" s="267"/>
      <c r="I198" s="267"/>
      <c r="J198" s="267"/>
      <c r="K198" s="268"/>
    </row>
    <row r="199" spans="2:11" s="1" customFormat="1" ht="21">
      <c r="B199" s="269"/>
      <c r="C199" s="401" t="s">
        <v>2572</v>
      </c>
      <c r="D199" s="401"/>
      <c r="E199" s="401"/>
      <c r="F199" s="401"/>
      <c r="G199" s="401"/>
      <c r="H199" s="401"/>
      <c r="I199" s="401"/>
      <c r="J199" s="401"/>
      <c r="K199" s="270"/>
    </row>
    <row r="200" spans="2:11" s="1" customFormat="1" ht="25.5" customHeight="1">
      <c r="B200" s="269"/>
      <c r="C200" s="339" t="s">
        <v>2573</v>
      </c>
      <c r="D200" s="339"/>
      <c r="E200" s="339"/>
      <c r="F200" s="339" t="s">
        <v>2574</v>
      </c>
      <c r="G200" s="340"/>
      <c r="H200" s="402" t="s">
        <v>2575</v>
      </c>
      <c r="I200" s="402"/>
      <c r="J200" s="402"/>
      <c r="K200" s="270"/>
    </row>
    <row r="201" spans="2:11" s="1" customFormat="1" ht="5.25" customHeight="1">
      <c r="B201" s="300"/>
      <c r="C201" s="295"/>
      <c r="D201" s="295"/>
      <c r="E201" s="295"/>
      <c r="F201" s="295"/>
      <c r="G201" s="321"/>
      <c r="H201" s="295"/>
      <c r="I201" s="295"/>
      <c r="J201" s="295"/>
      <c r="K201" s="323"/>
    </row>
    <row r="202" spans="2:11" s="1" customFormat="1" ht="15" customHeight="1">
      <c r="B202" s="300"/>
      <c r="C202" s="277" t="s">
        <v>2565</v>
      </c>
      <c r="D202" s="277"/>
      <c r="E202" s="277"/>
      <c r="F202" s="298" t="s">
        <v>44</v>
      </c>
      <c r="G202" s="277"/>
      <c r="H202" s="403" t="s">
        <v>2576</v>
      </c>
      <c r="I202" s="403"/>
      <c r="J202" s="403"/>
      <c r="K202" s="323"/>
    </row>
    <row r="203" spans="2:11" s="1" customFormat="1" ht="15" customHeight="1">
      <c r="B203" s="300"/>
      <c r="C203" s="277"/>
      <c r="D203" s="277"/>
      <c r="E203" s="277"/>
      <c r="F203" s="298" t="s">
        <v>45</v>
      </c>
      <c r="G203" s="277"/>
      <c r="H203" s="403" t="s">
        <v>2577</v>
      </c>
      <c r="I203" s="403"/>
      <c r="J203" s="403"/>
      <c r="K203" s="323"/>
    </row>
    <row r="204" spans="2:11" s="1" customFormat="1" ht="15" customHeight="1">
      <c r="B204" s="300"/>
      <c r="C204" s="277"/>
      <c r="D204" s="277"/>
      <c r="E204" s="277"/>
      <c r="F204" s="298" t="s">
        <v>48</v>
      </c>
      <c r="G204" s="277"/>
      <c r="H204" s="403" t="s">
        <v>2578</v>
      </c>
      <c r="I204" s="403"/>
      <c r="J204" s="403"/>
      <c r="K204" s="323"/>
    </row>
    <row r="205" spans="2:11" s="1" customFormat="1" ht="15" customHeight="1">
      <c r="B205" s="300"/>
      <c r="C205" s="277"/>
      <c r="D205" s="277"/>
      <c r="E205" s="277"/>
      <c r="F205" s="298" t="s">
        <v>46</v>
      </c>
      <c r="G205" s="277"/>
      <c r="H205" s="403" t="s">
        <v>2579</v>
      </c>
      <c r="I205" s="403"/>
      <c r="J205" s="403"/>
      <c r="K205" s="323"/>
    </row>
    <row r="206" spans="2:11" s="1" customFormat="1" ht="15" customHeight="1">
      <c r="B206" s="300"/>
      <c r="C206" s="277"/>
      <c r="D206" s="277"/>
      <c r="E206" s="277"/>
      <c r="F206" s="298" t="s">
        <v>47</v>
      </c>
      <c r="G206" s="277"/>
      <c r="H206" s="403" t="s">
        <v>2580</v>
      </c>
      <c r="I206" s="403"/>
      <c r="J206" s="403"/>
      <c r="K206" s="323"/>
    </row>
    <row r="207" spans="2:11" s="1" customFormat="1" ht="15" customHeight="1">
      <c r="B207" s="300"/>
      <c r="C207" s="277"/>
      <c r="D207" s="277"/>
      <c r="E207" s="277"/>
      <c r="F207" s="298"/>
      <c r="G207" s="277"/>
      <c r="H207" s="277"/>
      <c r="I207" s="277"/>
      <c r="J207" s="277"/>
      <c r="K207" s="323"/>
    </row>
    <row r="208" spans="2:11" s="1" customFormat="1" ht="15" customHeight="1">
      <c r="B208" s="300"/>
      <c r="C208" s="277" t="s">
        <v>2521</v>
      </c>
      <c r="D208" s="277"/>
      <c r="E208" s="277"/>
      <c r="F208" s="298" t="s">
        <v>79</v>
      </c>
      <c r="G208" s="277"/>
      <c r="H208" s="403" t="s">
        <v>2581</v>
      </c>
      <c r="I208" s="403"/>
      <c r="J208" s="403"/>
      <c r="K208" s="323"/>
    </row>
    <row r="209" spans="2:11" s="1" customFormat="1" ht="15" customHeight="1">
      <c r="B209" s="300"/>
      <c r="C209" s="277"/>
      <c r="D209" s="277"/>
      <c r="E209" s="277"/>
      <c r="F209" s="298" t="s">
        <v>2419</v>
      </c>
      <c r="G209" s="277"/>
      <c r="H209" s="403" t="s">
        <v>2420</v>
      </c>
      <c r="I209" s="403"/>
      <c r="J209" s="403"/>
      <c r="K209" s="323"/>
    </row>
    <row r="210" spans="2:11" s="1" customFormat="1" ht="15" customHeight="1">
      <c r="B210" s="300"/>
      <c r="C210" s="277"/>
      <c r="D210" s="277"/>
      <c r="E210" s="277"/>
      <c r="F210" s="298" t="s">
        <v>2417</v>
      </c>
      <c r="G210" s="277"/>
      <c r="H210" s="403" t="s">
        <v>2582</v>
      </c>
      <c r="I210" s="403"/>
      <c r="J210" s="403"/>
      <c r="K210" s="323"/>
    </row>
    <row r="211" spans="2:11" s="1" customFormat="1" ht="15" customHeight="1">
      <c r="B211" s="341"/>
      <c r="C211" s="277"/>
      <c r="D211" s="277"/>
      <c r="E211" s="277"/>
      <c r="F211" s="298" t="s">
        <v>2421</v>
      </c>
      <c r="G211" s="336"/>
      <c r="H211" s="404" t="s">
        <v>2422</v>
      </c>
      <c r="I211" s="404"/>
      <c r="J211" s="404"/>
      <c r="K211" s="342"/>
    </row>
    <row r="212" spans="2:11" s="1" customFormat="1" ht="15" customHeight="1">
      <c r="B212" s="341"/>
      <c r="C212" s="277"/>
      <c r="D212" s="277"/>
      <c r="E212" s="277"/>
      <c r="F212" s="298" t="s">
        <v>1168</v>
      </c>
      <c r="G212" s="336"/>
      <c r="H212" s="404" t="s">
        <v>1607</v>
      </c>
      <c r="I212" s="404"/>
      <c r="J212" s="404"/>
      <c r="K212" s="342"/>
    </row>
    <row r="213" spans="2:11" s="1" customFormat="1" ht="15" customHeight="1">
      <c r="B213" s="341"/>
      <c r="C213" s="277"/>
      <c r="D213" s="277"/>
      <c r="E213" s="277"/>
      <c r="F213" s="298"/>
      <c r="G213" s="336"/>
      <c r="H213" s="327"/>
      <c r="I213" s="327"/>
      <c r="J213" s="327"/>
      <c r="K213" s="342"/>
    </row>
    <row r="214" spans="2:11" s="1" customFormat="1" ht="15" customHeight="1">
      <c r="B214" s="341"/>
      <c r="C214" s="277" t="s">
        <v>2545</v>
      </c>
      <c r="D214" s="277"/>
      <c r="E214" s="277"/>
      <c r="F214" s="298">
        <v>1</v>
      </c>
      <c r="G214" s="336"/>
      <c r="H214" s="404" t="s">
        <v>2583</v>
      </c>
      <c r="I214" s="404"/>
      <c r="J214" s="404"/>
      <c r="K214" s="342"/>
    </row>
    <row r="215" spans="2:11" s="1" customFormat="1" ht="15" customHeight="1">
      <c r="B215" s="341"/>
      <c r="C215" s="277"/>
      <c r="D215" s="277"/>
      <c r="E215" s="277"/>
      <c r="F215" s="298">
        <v>2</v>
      </c>
      <c r="G215" s="336"/>
      <c r="H215" s="404" t="s">
        <v>2584</v>
      </c>
      <c r="I215" s="404"/>
      <c r="J215" s="404"/>
      <c r="K215" s="342"/>
    </row>
    <row r="216" spans="2:11" s="1" customFormat="1" ht="15" customHeight="1">
      <c r="B216" s="341"/>
      <c r="C216" s="277"/>
      <c r="D216" s="277"/>
      <c r="E216" s="277"/>
      <c r="F216" s="298">
        <v>3</v>
      </c>
      <c r="G216" s="336"/>
      <c r="H216" s="404" t="s">
        <v>2585</v>
      </c>
      <c r="I216" s="404"/>
      <c r="J216" s="404"/>
      <c r="K216" s="342"/>
    </row>
    <row r="217" spans="2:11" s="1" customFormat="1" ht="15" customHeight="1">
      <c r="B217" s="341"/>
      <c r="C217" s="277"/>
      <c r="D217" s="277"/>
      <c r="E217" s="277"/>
      <c r="F217" s="298">
        <v>4</v>
      </c>
      <c r="G217" s="336"/>
      <c r="H217" s="404" t="s">
        <v>2586</v>
      </c>
      <c r="I217" s="404"/>
      <c r="J217" s="404"/>
      <c r="K217" s="342"/>
    </row>
    <row r="218" spans="2:11" s="1" customFormat="1" ht="12.75" customHeight="1">
      <c r="B218" s="343"/>
      <c r="C218" s="344"/>
      <c r="D218" s="344"/>
      <c r="E218" s="344"/>
      <c r="F218" s="344"/>
      <c r="G218" s="344"/>
      <c r="H218" s="344"/>
      <c r="I218" s="344"/>
      <c r="J218" s="344"/>
      <c r="K218" s="345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SO 01.1 - Most v km 20,90...</vt:lpstr>
      <vt:lpstr>SO 01.2 - Most v km 20,90...</vt:lpstr>
      <vt:lpstr>SO 01.3 - Most v km 20,90...</vt:lpstr>
      <vt:lpstr>VRN - Most v km 20,907 - ...</vt:lpstr>
      <vt:lpstr>SO 02.1 - Most v km 22,45...</vt:lpstr>
      <vt:lpstr>SO 02.2 - Most v km 22,45...</vt:lpstr>
      <vt:lpstr>VRN - Most v km 22,452 - ...</vt:lpstr>
      <vt:lpstr>Pokyny pro vyplnění</vt:lpstr>
      <vt:lpstr>'Rekapitulace stavby'!Názvy_tisku</vt:lpstr>
      <vt:lpstr>'SO 01.1 - Most v km 20,90...'!Názvy_tisku</vt:lpstr>
      <vt:lpstr>'SO 01.2 - Most v km 20,90...'!Názvy_tisku</vt:lpstr>
      <vt:lpstr>'SO 01.3 - Most v km 20,90...'!Názvy_tisku</vt:lpstr>
      <vt:lpstr>'SO 02.1 - Most v km 22,45...'!Názvy_tisku</vt:lpstr>
      <vt:lpstr>'SO 02.2 - Most v km 22,45...'!Názvy_tisku</vt:lpstr>
      <vt:lpstr>'VRN - Most v km 20,907 - ...'!Názvy_tisku</vt:lpstr>
      <vt:lpstr>'VRN - Most v km 22,452 - ...'!Názvy_tisku</vt:lpstr>
      <vt:lpstr>'Pokyny pro vyplnění'!Oblast_tisku</vt:lpstr>
      <vt:lpstr>'Rekapitulace stavby'!Oblast_tisku</vt:lpstr>
      <vt:lpstr>'SO 01.1 - Most v km 20,90...'!Oblast_tisku</vt:lpstr>
      <vt:lpstr>'SO 01.2 - Most v km 20,90...'!Oblast_tisku</vt:lpstr>
      <vt:lpstr>'SO 01.3 - Most v km 20,90...'!Oblast_tisku</vt:lpstr>
      <vt:lpstr>'SO 02.1 - Most v km 22,45...'!Oblast_tisku</vt:lpstr>
      <vt:lpstr>'SO 02.2 - Most v km 22,45...'!Oblast_tisku</vt:lpstr>
      <vt:lpstr>'VRN - Most v km 20,907 - ...'!Oblast_tisku</vt:lpstr>
      <vt:lpstr>'VRN - Most v km 22,452 -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Dobiáš Lumír, Ing.</dc:creator>
  <cp:lastModifiedBy>Duda Vlastimil, Ing.</cp:lastModifiedBy>
  <dcterms:created xsi:type="dcterms:W3CDTF">2023-04-28T06:23:16Z</dcterms:created>
  <dcterms:modified xsi:type="dcterms:W3CDTF">2023-05-03T12:38:54Z</dcterms:modified>
</cp:coreProperties>
</file>